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5276" windowHeight="8976"/>
  </bookViews>
  <sheets>
    <sheet name="利益計算表" sheetId="2" r:id="rId1"/>
    <sheet name="送料割引一覧" sheetId="7" r:id="rId2"/>
    <sheet name="ポイント一覧" sheetId="9" r:id="rId3"/>
    <sheet name="Sheet2" sheetId="6" r:id="rId4"/>
    <sheet name="カテゴリー手数料" sheetId="3" r:id="rId5"/>
    <sheet name="Sheet5" sheetId="4" r:id="rId6"/>
  </sheets>
  <definedNames>
    <definedName name="camera" localSheetId="0">利益計算表!$I$51</definedName>
    <definedName name="computer" localSheetId="0">利益計算表!$I$47</definedName>
    <definedName name="electronics" localSheetId="0">利益計算表!$I$53</definedName>
  </definedNames>
  <calcPr calcId="152511"/>
</workbook>
</file>

<file path=xl/calcChain.xml><?xml version="1.0" encoding="utf-8"?>
<calcChain xmlns="http://schemas.openxmlformats.org/spreadsheetml/2006/main">
  <c r="G3" i="2" l="1"/>
  <c r="I7" i="2" l="1"/>
  <c r="A14" i="2" l="1"/>
  <c r="H3" i="2"/>
  <c r="C9" i="2"/>
  <c r="C7" i="2"/>
  <c r="C10" i="2"/>
  <c r="J14" i="2"/>
  <c r="M14" i="2"/>
  <c r="E14" i="2"/>
  <c r="D10" i="2"/>
  <c r="B10" i="2"/>
  <c r="D9" i="2"/>
  <c r="B9" i="2"/>
  <c r="D8" i="2"/>
  <c r="C8" i="2"/>
  <c r="B8" i="2"/>
  <c r="D7" i="2"/>
  <c r="B7" i="2"/>
  <c r="G7" i="2" l="1"/>
  <c r="H8" i="2"/>
  <c r="G8" i="2"/>
  <c r="H7" i="2"/>
  <c r="F7" i="2"/>
  <c r="F8" i="2"/>
  <c r="H10" i="2"/>
  <c r="H9" i="2"/>
  <c r="F9" i="2"/>
  <c r="G10" i="2"/>
  <c r="G9" i="2"/>
  <c r="F10" i="2"/>
  <c r="K14" i="2" l="1"/>
</calcChain>
</file>

<file path=xl/sharedStrings.xml><?xml version="1.0" encoding="utf-8"?>
<sst xmlns="http://schemas.openxmlformats.org/spreadsheetml/2006/main" count="177" uniqueCount="129">
  <si>
    <t>アイテムナンバー</t>
  </si>
  <si>
    <t>eBayURL</t>
  </si>
  <si>
    <t>仕入価格</t>
  </si>
  <si>
    <t>仕入価格-マッチ(1 or 0)</t>
  </si>
  <si>
    <t>仕入送料</t>
  </si>
  <si>
    <t>在庫ワード</t>
  </si>
  <si>
    <t>在庫ワード-マッチ(1 or 0)</t>
  </si>
  <si>
    <t>手数料係数</t>
  </si>
  <si>
    <t>eBay価格</t>
  </si>
  <si>
    <t>チェックロジック</t>
  </si>
  <si>
    <t>残り</t>
  </si>
  <si>
    <t>仕入額（￥）</t>
  </si>
  <si>
    <t>売値（＄）</t>
  </si>
  <si>
    <t>レート</t>
  </si>
  <si>
    <t>eBay手数料</t>
  </si>
  <si>
    <t>Paypal手数料</t>
  </si>
  <si>
    <t>利益(＄）</t>
  </si>
  <si>
    <t>Fee calculator</t>
  </si>
  <si>
    <t>EMS</t>
  </si>
  <si>
    <t>重量</t>
  </si>
  <si>
    <t>※国際小包の地域は「東アジア」「東南・西南アジア」「北米・欧州」</t>
  </si>
  <si>
    <t>アジア</t>
  </si>
  <si>
    <t>北米</t>
  </si>
  <si>
    <t>欧州</t>
  </si>
  <si>
    <t>利益一覧</t>
  </si>
  <si>
    <t>小形包装（SAL）</t>
  </si>
  <si>
    <t>eパケット</t>
  </si>
  <si>
    <t>国際小包（SAL）</t>
  </si>
  <si>
    <t>北米・欧州</t>
  </si>
  <si>
    <t>東アジア</t>
  </si>
  <si>
    <t>東南・西南アジア</t>
  </si>
  <si>
    <t>Category</t>
  </si>
  <si>
    <t>Final value fee</t>
  </si>
  <si>
    <t>Coins &amp; Paper Money
Stamps</t>
  </si>
  <si>
    <t>6% of the total amount of the sale</t>
  </si>
  <si>
    <r>
      <rPr>
        <b/>
        <sz val="12"/>
        <color indexed="23"/>
        <rFont val="Arial"/>
        <family val="2"/>
      </rPr>
      <t xml:space="preserve">Musical Instruments &amp; Gear
</t>
    </r>
    <r>
      <rPr>
        <sz val="12"/>
        <color indexed="23"/>
        <rFont val="Arial"/>
        <family val="2"/>
      </rPr>
      <t>Except Pro Audio Equipment (see Consumer Electronics, Cameras &amp; Photo and more)</t>
    </r>
  </si>
  <si>
    <t>7% of the total amount of the sale</t>
  </si>
  <si>
    <r>
      <rPr>
        <b/>
        <sz val="12"/>
        <color indexed="23"/>
        <rFont val="Arial"/>
        <family val="2"/>
      </rPr>
      <t xml:space="preserve">eBay Motors &gt; Parts &amp; Accessories and eBay Motors &gt; Automotive Tools &amp; Supplies
</t>
    </r>
    <r>
      <rPr>
        <sz val="12"/>
        <color indexed="23"/>
        <rFont val="Arial"/>
        <family val="2"/>
      </rPr>
      <t>Except Car Electronics (see Consumer Electronics, Cameras &amp; Photo and more)
Except Apparel &amp; Merchandise (see Clothing, Shoes &amp; Accessories)</t>
    </r>
  </si>
  <si>
    <t>8% of the total amount of the sale</t>
  </si>
  <si>
    <r>
      <rPr>
        <b/>
        <sz val="12"/>
        <color indexed="23"/>
        <rFont val="Arial"/>
        <family val="2"/>
      </rPr>
      <t>Select Computer/Tablets &amp; Networking and Video Game Consoles</t>
    </r>
    <r>
      <rPr>
        <sz val="12"/>
        <color indexed="23"/>
        <rFont val="Arial"/>
        <family val="2"/>
      </rPr>
      <t> </t>
    </r>
  </si>
  <si>
    <t>4% of the total amount of the sale</t>
  </si>
  <si>
    <t>See included categories below</t>
  </si>
  <si>
    <t>Select Consumer Electronics, Cameras &amp; Photo, and more</t>
  </si>
  <si>
    <r>
      <rPr>
        <b/>
        <sz val="12"/>
        <color indexed="23"/>
        <rFont val="Arial"/>
        <family val="2"/>
      </rPr>
      <t>Select Camera &amp; Photo Accessories, Cell Phone Accessories, and more</t>
    </r>
    <r>
      <rPr>
        <sz val="12"/>
        <color indexed="23"/>
        <rFont val="Arial"/>
        <family val="2"/>
      </rPr>
      <t> </t>
    </r>
  </si>
  <si>
    <t>9% of the total amount of the sale</t>
  </si>
  <si>
    <t>Clothing, Shoes &amp; Accessories</t>
  </si>
  <si>
    <r>
      <rPr>
        <sz val="12"/>
        <color indexed="63"/>
        <rFont val="Arial"/>
        <family val="2"/>
      </rPr>
      <t>Includes </t>
    </r>
    <r>
      <rPr>
        <b/>
        <sz val="12"/>
        <color indexed="23"/>
        <rFont val="Arial"/>
        <family val="2"/>
      </rPr>
      <t>Apparel &amp; Merchandise</t>
    </r>
    <r>
      <rPr>
        <sz val="12"/>
        <color indexed="63"/>
        <rFont val="Arial"/>
        <family val="2"/>
      </rPr>
      <t> found in eBay Motors &gt; Parts &amp; Accessories</t>
    </r>
  </si>
  <si>
    <t>Books</t>
  </si>
  <si>
    <t>DVDs &amp; Movies</t>
  </si>
  <si>
    <t>Music</t>
  </si>
  <si>
    <t>Video Games</t>
  </si>
  <si>
    <t>Business &amp; Industrial</t>
  </si>
  <si>
    <r>
      <rPr>
        <sz val="12"/>
        <color indexed="63"/>
        <rFont val="Arial"/>
        <family val="2"/>
      </rPr>
      <t>Except</t>
    </r>
    <r>
      <rPr>
        <b/>
        <sz val="12"/>
        <color indexed="23"/>
        <rFont val="Arial"/>
        <family val="2"/>
      </rPr>
      <t> Heavy Equipment</t>
    </r>
  </si>
  <si>
    <r>
      <rPr>
        <sz val="12"/>
        <color indexed="63"/>
        <rFont val="Arial"/>
        <family val="2"/>
      </rPr>
      <t>Except</t>
    </r>
    <r>
      <rPr>
        <b/>
        <sz val="12"/>
        <color indexed="23"/>
        <rFont val="Arial"/>
        <family val="2"/>
      </rPr>
      <t> Concession Trailers &amp; Carts</t>
    </r>
    <r>
      <rPr>
        <sz val="12"/>
        <color indexed="63"/>
        <rFont val="Arial"/>
        <family val="2"/>
      </rPr>
      <t> (found in Restaurant &amp; Catering)</t>
    </r>
  </si>
  <si>
    <r>
      <rPr>
        <sz val="12"/>
        <color indexed="63"/>
        <rFont val="Arial"/>
        <family val="2"/>
      </rPr>
      <t>Except</t>
    </r>
    <r>
      <rPr>
        <b/>
        <sz val="12"/>
        <color indexed="23"/>
        <rFont val="Arial"/>
        <family val="2"/>
      </rPr>
      <t> Imaging &amp; Aesthetics Equipment </t>
    </r>
    <r>
      <rPr>
        <sz val="12"/>
        <color indexed="63"/>
        <rFont val="Arial"/>
        <family val="2"/>
      </rPr>
      <t>(found in Healthcare, Lab &amp; Life Science)</t>
    </r>
  </si>
  <si>
    <r>
      <rPr>
        <sz val="12"/>
        <color indexed="63"/>
        <rFont val="Arial"/>
        <family val="2"/>
      </rPr>
      <t>Except</t>
    </r>
    <r>
      <rPr>
        <b/>
        <sz val="12"/>
        <color indexed="23"/>
        <rFont val="Arial"/>
        <family val="2"/>
      </rPr>
      <t> Commercial Printing Presses </t>
    </r>
    <r>
      <rPr>
        <sz val="12"/>
        <color indexed="63"/>
        <rFont val="Arial"/>
        <family val="2"/>
      </rPr>
      <t>(found in Printing &amp; Graphic Arts)</t>
    </r>
  </si>
  <si>
    <t>Learn more about Business &amp; Industrial fees in the excluded categories.</t>
  </si>
  <si>
    <t>All other categories</t>
  </si>
  <si>
    <t>最高額入札者</t>
  </si>
  <si>
    <t>発送します</t>
  </si>
  <si>
    <t>elCartButton elButton</t>
  </si>
  <si>
    <t>個数</t>
  </si>
  <si>
    <t>在庫あり</t>
  </si>
  <si>
    <t>B</t>
    <phoneticPr fontId="10"/>
  </si>
  <si>
    <t>仕入URL</t>
    <phoneticPr fontId="10"/>
  </si>
  <si>
    <t>カートに入れる</t>
    <rPh sb="4" eb="5">
      <t>イ</t>
    </rPh>
    <phoneticPr fontId="10"/>
  </si>
  <si>
    <t>お届けします</t>
    <rPh sb="1" eb="2">
      <t>トド</t>
    </rPh>
    <phoneticPr fontId="10"/>
  </si>
  <si>
    <t>お求めいただけます</t>
  </si>
  <si>
    <t>重量</t>
    <rPh sb="0" eb="2">
      <t>ジュウリョウ</t>
    </rPh>
    <phoneticPr fontId="10"/>
  </si>
  <si>
    <t>テンプレ</t>
    <phoneticPr fontId="10"/>
  </si>
  <si>
    <t>A</t>
    <phoneticPr fontId="10"/>
  </si>
  <si>
    <t>C</t>
    <phoneticPr fontId="10"/>
  </si>
  <si>
    <t>D</t>
    <phoneticPr fontId="10"/>
  </si>
  <si>
    <t>E</t>
    <phoneticPr fontId="10"/>
  </si>
  <si>
    <t>店舗名</t>
    <rPh sb="0" eb="2">
      <t>テンポ</t>
    </rPh>
    <rPh sb="2" eb="3">
      <t>メイ</t>
    </rPh>
    <phoneticPr fontId="10"/>
  </si>
  <si>
    <t>高騰限度額</t>
    <rPh sb="0" eb="2">
      <t>コウトウ</t>
    </rPh>
    <rPh sb="2" eb="4">
      <t>ゲンド</t>
    </rPh>
    <rPh sb="4" eb="5">
      <t>ガク</t>
    </rPh>
    <phoneticPr fontId="10"/>
  </si>
  <si>
    <t>利益（￥）</t>
    <rPh sb="0" eb="2">
      <t>リエキ</t>
    </rPh>
    <phoneticPr fontId="10"/>
  </si>
  <si>
    <t>獲得ポイント</t>
    <rPh sb="0" eb="2">
      <t>カクトク</t>
    </rPh>
    <phoneticPr fontId="10"/>
  </si>
  <si>
    <t>発送代行手数料</t>
    <rPh sb="0" eb="2">
      <t>ハッソウ</t>
    </rPh>
    <rPh sb="2" eb="4">
      <t>ダイコウ</t>
    </rPh>
    <rPh sb="4" eb="7">
      <t>テスウリョウ</t>
    </rPh>
    <phoneticPr fontId="10"/>
  </si>
  <si>
    <t>●都度割引</t>
    <rPh sb="1" eb="3">
      <t>ツド</t>
    </rPh>
    <rPh sb="3" eb="5">
      <t>ワリビキ</t>
    </rPh>
    <phoneticPr fontId="10"/>
  </si>
  <si>
    <t>EMS</t>
    <phoneticPr fontId="10"/>
  </si>
  <si>
    <t>差出個数</t>
    <rPh sb="0" eb="2">
      <t>サシダシ</t>
    </rPh>
    <rPh sb="2" eb="4">
      <t>コスウ</t>
    </rPh>
    <phoneticPr fontId="10"/>
  </si>
  <si>
    <t>10個以上</t>
    <rPh sb="2" eb="3">
      <t>コ</t>
    </rPh>
    <rPh sb="3" eb="5">
      <t>イジョウ</t>
    </rPh>
    <phoneticPr fontId="10"/>
  </si>
  <si>
    <t>50個以上</t>
    <rPh sb="2" eb="3">
      <t>コ</t>
    </rPh>
    <rPh sb="3" eb="5">
      <t>イジョウ</t>
    </rPh>
    <phoneticPr fontId="10"/>
  </si>
  <si>
    <t>100個以上</t>
    <rPh sb="3" eb="6">
      <t>コイジョウ</t>
    </rPh>
    <phoneticPr fontId="10"/>
  </si>
  <si>
    <t>割引率</t>
    <rPh sb="0" eb="2">
      <t>ワリビキ</t>
    </rPh>
    <rPh sb="2" eb="3">
      <t>リツ</t>
    </rPh>
    <phoneticPr fontId="10"/>
  </si>
  <si>
    <t>●月間割引</t>
    <rPh sb="1" eb="3">
      <t>ゲッカン</t>
    </rPh>
    <rPh sb="3" eb="5">
      <t>ワリビキ</t>
    </rPh>
    <phoneticPr fontId="10"/>
  </si>
  <si>
    <t>50個以上</t>
    <rPh sb="2" eb="5">
      <t>コイジョウ</t>
    </rPh>
    <phoneticPr fontId="10"/>
  </si>
  <si>
    <t>100個以上</t>
    <rPh sb="3" eb="4">
      <t>コ</t>
    </rPh>
    <rPh sb="4" eb="6">
      <t>イジョウ</t>
    </rPh>
    <phoneticPr fontId="10"/>
  </si>
  <si>
    <t>300個以上</t>
    <rPh sb="3" eb="6">
      <t>コイジョウ</t>
    </rPh>
    <phoneticPr fontId="10"/>
  </si>
  <si>
    <t>500個以上</t>
    <rPh sb="3" eb="6">
      <t>コイジョウ</t>
    </rPh>
    <phoneticPr fontId="10"/>
  </si>
  <si>
    <t>1000個以上</t>
    <rPh sb="4" eb="5">
      <t>コ</t>
    </rPh>
    <rPh sb="5" eb="7">
      <t>イジョウ</t>
    </rPh>
    <phoneticPr fontId="10"/>
  </si>
  <si>
    <t>5000個以上</t>
    <rPh sb="4" eb="5">
      <t>コ</t>
    </rPh>
    <rPh sb="5" eb="7">
      <t>イジョウ</t>
    </rPh>
    <phoneticPr fontId="10"/>
  </si>
  <si>
    <t>SAL・eパケット</t>
    <phoneticPr fontId="10"/>
  </si>
  <si>
    <t>割引額</t>
    <rPh sb="0" eb="2">
      <t>ワリビキ</t>
    </rPh>
    <rPh sb="2" eb="3">
      <t>ガク</t>
    </rPh>
    <phoneticPr fontId="10"/>
  </si>
  <si>
    <t>40円</t>
    <rPh sb="2" eb="3">
      <t>エン</t>
    </rPh>
    <phoneticPr fontId="10"/>
  </si>
  <si>
    <t>50円</t>
    <rPh sb="2" eb="3">
      <t>エン</t>
    </rPh>
    <phoneticPr fontId="10"/>
  </si>
  <si>
    <t>60円</t>
    <rPh sb="2" eb="3">
      <t>エン</t>
    </rPh>
    <phoneticPr fontId="10"/>
  </si>
  <si>
    <t>75円</t>
    <rPh sb="2" eb="3">
      <t>エン</t>
    </rPh>
    <phoneticPr fontId="10"/>
  </si>
  <si>
    <t>80円</t>
    <rPh sb="2" eb="3">
      <t>エン</t>
    </rPh>
    <phoneticPr fontId="10"/>
  </si>
  <si>
    <t>90円</t>
    <rPh sb="2" eb="3">
      <t>エン</t>
    </rPh>
    <phoneticPr fontId="10"/>
  </si>
  <si>
    <t>100円</t>
    <rPh sb="3" eb="4">
      <t>エン</t>
    </rPh>
    <phoneticPr fontId="10"/>
  </si>
  <si>
    <t>Yahooポイント</t>
    <phoneticPr fontId="10"/>
  </si>
  <si>
    <t>通常</t>
    <rPh sb="0" eb="2">
      <t>ツウジョウ</t>
    </rPh>
    <phoneticPr fontId="10"/>
  </si>
  <si>
    <t>プレミアム会員</t>
    <rPh sb="5" eb="7">
      <t>カイイン</t>
    </rPh>
    <phoneticPr fontId="10"/>
  </si>
  <si>
    <t>プレミアム＋Yahooカード</t>
    <phoneticPr fontId="10"/>
  </si>
  <si>
    <t>楽天ポイント</t>
    <rPh sb="0" eb="2">
      <t>ラクテン</t>
    </rPh>
    <phoneticPr fontId="10"/>
  </si>
  <si>
    <t>楽天カード</t>
    <rPh sb="0" eb="2">
      <t>ラクテン</t>
    </rPh>
    <phoneticPr fontId="10"/>
  </si>
  <si>
    <t>楽天プレミアムカード</t>
    <rPh sb="0" eb="2">
      <t>ラクテン</t>
    </rPh>
    <phoneticPr fontId="10"/>
  </si>
  <si>
    <t>EFFECT</t>
    <phoneticPr fontId="10"/>
  </si>
  <si>
    <t>レッツ！コネクト</t>
    <phoneticPr fontId="10"/>
  </si>
  <si>
    <t>TOMONI ONLINE</t>
    <phoneticPr fontId="10"/>
  </si>
  <si>
    <t>HASSO JAPAN</t>
    <phoneticPr fontId="10"/>
  </si>
  <si>
    <t>小型サイズ</t>
    <rPh sb="0" eb="2">
      <t>コガタ</t>
    </rPh>
    <phoneticPr fontId="10"/>
  </si>
  <si>
    <t>大型サイズ</t>
    <rPh sb="0" eb="2">
      <t>オオガタ</t>
    </rPh>
    <phoneticPr fontId="10"/>
  </si>
  <si>
    <t>180円</t>
    <rPh sb="3" eb="4">
      <t>エン</t>
    </rPh>
    <phoneticPr fontId="10"/>
  </si>
  <si>
    <t>300円</t>
    <rPh sb="3" eb="4">
      <t>エン</t>
    </rPh>
    <phoneticPr fontId="10"/>
  </si>
  <si>
    <t>一律290円</t>
    <rPh sb="0" eb="2">
      <t>イチリツ</t>
    </rPh>
    <rPh sb="5" eb="6">
      <t>エン</t>
    </rPh>
    <phoneticPr fontId="10"/>
  </si>
  <si>
    <t>280円</t>
    <rPh sb="3" eb="4">
      <t>エン</t>
    </rPh>
    <phoneticPr fontId="10"/>
  </si>
  <si>
    <t>390円</t>
    <rPh sb="3" eb="4">
      <t>エン</t>
    </rPh>
    <phoneticPr fontId="10"/>
  </si>
  <si>
    <t>110円</t>
    <rPh sb="3" eb="4">
      <t>エン</t>
    </rPh>
    <phoneticPr fontId="10"/>
  </si>
  <si>
    <t>242円</t>
    <rPh sb="3" eb="4">
      <t>エン</t>
    </rPh>
    <phoneticPr fontId="10"/>
  </si>
  <si>
    <t>ポイント（%）</t>
    <phoneticPr fontId="10"/>
  </si>
  <si>
    <t>ギフト券割引（%）</t>
    <rPh sb="3" eb="4">
      <t>ケン</t>
    </rPh>
    <rPh sb="4" eb="6">
      <t>ワリビキ</t>
    </rPh>
    <phoneticPr fontId="10"/>
  </si>
  <si>
    <t>EMS割引(%）</t>
    <rPh sb="3" eb="5">
      <t>ワリビキ</t>
    </rPh>
    <phoneticPr fontId="10"/>
  </si>
  <si>
    <t>別納切手（%）</t>
    <rPh sb="0" eb="2">
      <t>ベツノウ</t>
    </rPh>
    <rPh sb="2" eb="4">
      <t>キッテ</t>
    </rPh>
    <phoneticPr fontId="10"/>
  </si>
  <si>
    <t>SAL・eパケ割引（\）</t>
    <rPh sb="7" eb="9">
      <t>ワリビキ</t>
    </rPh>
    <phoneticPr fontId="10"/>
  </si>
  <si>
    <t>※楽天ギフトを利用して仕入れた場合は、楽天ポイントは通常1%のみになります。</t>
    <rPh sb="1" eb="3">
      <t>ラクテン</t>
    </rPh>
    <rPh sb="7" eb="9">
      <t>リヨウ</t>
    </rPh>
    <rPh sb="11" eb="13">
      <t>シイ</t>
    </rPh>
    <rPh sb="15" eb="17">
      <t>バアイ</t>
    </rPh>
    <rPh sb="19" eb="21">
      <t>ラクテン</t>
    </rPh>
    <rPh sb="26" eb="28">
      <t>ツウジョウ</t>
    </rPh>
    <phoneticPr fontId="10"/>
  </si>
  <si>
    <t>※楽天ギフトは注文1回あたりの利用上限が3万円までになります</t>
    <rPh sb="1" eb="3">
      <t>ラクテン</t>
    </rPh>
    <rPh sb="7" eb="9">
      <t>チュウモン</t>
    </rPh>
    <rPh sb="10" eb="11">
      <t>カイ</t>
    </rPh>
    <rPh sb="15" eb="17">
      <t>リヨウ</t>
    </rPh>
    <rPh sb="17" eb="19">
      <t>ジョウゲン</t>
    </rPh>
    <rPh sb="21" eb="22">
      <t>マン</t>
    </rPh>
    <rPh sb="22" eb="23">
      <t>エン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</si>
</sst>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5" formatCode="&quot;¥&quot;#,##0;&quot;¥&quot;\-#,##0"/>
    <numFmt numFmtId="6" formatCode="&quot;¥&quot;#,##0;[Red]&quot;¥&quot;\-#,##0"/>
    <numFmt numFmtId="25" formatCode="\$#,##0.00_);\(\$#,##0.00\)"/>
    <numFmt numFmtId="176" formatCode="\$#,##0.00;\-\$#,##0.00"/>
    <numFmt numFmtId="177" formatCode="#&quot;g&quot;"/>
    <numFmt numFmtId="178" formatCode="[$¥-411]#,##0;\-[$¥-411]#,##0"/>
    <numFmt numFmtId="179" formatCode="0.0%"/>
    <numFmt numFmtId="180" formatCode="#,##0_ "/>
    <numFmt numFmtId="181" formatCode="#,##0;[Red]#,##0"/>
    <numFmt numFmtId="182" formatCode="\$#,##0;[Red]\$#,##0"/>
    <numFmt numFmtId="183" formatCode="0_ "/>
    <numFmt numFmtId="184" formatCode="#,##0_);\(#,##0\)"/>
    <numFmt numFmtId="185" formatCode="#&quot;%&quot;"/>
    <numFmt numFmtId="186" formatCode="#&quot;pt&quot;"/>
    <numFmt numFmtId="187" formatCode="#.0&quot;%&quot;"/>
  </numFmts>
  <fonts count="16">
    <font>
      <sz val="11"/>
      <color indexed="8"/>
      <name val="ＭＳ Ｐゴシック"/>
      <charset val="128"/>
    </font>
    <font>
      <b/>
      <sz val="11"/>
      <color indexed="8"/>
      <name val="ＭＳ Ｐゴシック"/>
      <family val="3"/>
      <charset val="128"/>
    </font>
    <font>
      <b/>
      <sz val="12"/>
      <color indexed="23"/>
      <name val="Arial"/>
      <family val="2"/>
    </font>
    <font>
      <sz val="12"/>
      <color indexed="23"/>
      <name val="Arial"/>
      <family val="2"/>
    </font>
    <font>
      <u/>
      <sz val="11"/>
      <color indexed="12"/>
      <name val="ＭＳ Ｐゴシック"/>
      <family val="3"/>
      <charset val="128"/>
    </font>
    <font>
      <sz val="12"/>
      <color indexed="63"/>
      <name val="Arial"/>
      <family val="2"/>
    </font>
    <font>
      <b/>
      <u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.75"/>
      <color indexed="0"/>
      <name val="宋体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4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70C0"/>
      </left>
      <right style="thin">
        <color indexed="64"/>
      </right>
      <top style="medium">
        <color rgb="FF0070C0"/>
      </top>
      <bottom style="medium">
        <color rgb="FF0070C0"/>
      </bottom>
      <diagonal/>
    </border>
    <border>
      <left style="thin">
        <color indexed="64"/>
      </left>
      <right style="thin">
        <color indexed="64"/>
      </right>
      <top style="medium">
        <color rgb="FF0070C0"/>
      </top>
      <bottom style="medium">
        <color rgb="FF0070C0"/>
      </bottom>
      <diagonal/>
    </border>
    <border>
      <left style="thin">
        <color indexed="64"/>
      </left>
      <right style="thin">
        <color indexed="64"/>
      </right>
      <top style="medium">
        <color theme="4"/>
      </top>
      <bottom style="medium">
        <color theme="3"/>
      </bottom>
      <diagonal/>
    </border>
    <border>
      <left/>
      <right style="medium">
        <color theme="4"/>
      </right>
      <top/>
      <bottom style="medium">
        <color theme="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178" fontId="0" fillId="0" borderId="1" xfId="0" applyNumberFormat="1" applyFill="1" applyBorder="1">
      <alignment vertical="center"/>
    </xf>
    <xf numFmtId="178" fontId="0" fillId="0" borderId="2" xfId="0" applyNumberFormat="1" applyFill="1" applyBorder="1">
      <alignment vertical="center"/>
    </xf>
    <xf numFmtId="0" fontId="0" fillId="0" borderId="0" xfId="0" applyBorder="1">
      <alignment vertical="center"/>
    </xf>
    <xf numFmtId="178" fontId="0" fillId="0" borderId="0" xfId="0" applyNumberFormat="1" applyFill="1" applyBorder="1">
      <alignment vertical="center"/>
    </xf>
    <xf numFmtId="178" fontId="0" fillId="0" borderId="3" xfId="0" applyNumberFormat="1" applyFill="1" applyBorder="1">
      <alignment vertical="center"/>
    </xf>
    <xf numFmtId="177" fontId="1" fillId="0" borderId="4" xfId="0" applyNumberFormat="1" applyFont="1" applyBorder="1">
      <alignment vertical="center"/>
    </xf>
    <xf numFmtId="178" fontId="0" fillId="0" borderId="5" xfId="0" applyNumberFormat="1" applyFill="1" applyBorder="1">
      <alignment vertical="center"/>
    </xf>
    <xf numFmtId="178" fontId="0" fillId="0" borderId="6" xfId="0" applyNumberFormat="1" applyFill="1" applyBorder="1">
      <alignment vertical="center"/>
    </xf>
    <xf numFmtId="178" fontId="0" fillId="0" borderId="7" xfId="0" applyNumberFormat="1" applyFill="1" applyBorder="1">
      <alignment vertical="center"/>
    </xf>
    <xf numFmtId="177" fontId="1" fillId="0" borderId="8" xfId="0" applyNumberFormat="1" applyFont="1" applyBorder="1">
      <alignment vertical="center"/>
    </xf>
    <xf numFmtId="178" fontId="0" fillId="0" borderId="9" xfId="0" applyNumberFormat="1" applyFill="1" applyBorder="1">
      <alignment vertical="center"/>
    </xf>
    <xf numFmtId="178" fontId="0" fillId="0" borderId="10" xfId="0" applyNumberFormat="1" applyFill="1" applyBorder="1">
      <alignment vertical="center"/>
    </xf>
    <xf numFmtId="177" fontId="1" fillId="0" borderId="11" xfId="0" applyNumberFormat="1" applyFont="1" applyBorder="1">
      <alignment vertical="center"/>
    </xf>
    <xf numFmtId="177" fontId="1" fillId="0" borderId="12" xfId="0" applyNumberFormat="1" applyFont="1" applyFill="1" applyBorder="1">
      <alignment vertical="center"/>
    </xf>
    <xf numFmtId="0" fontId="1" fillId="0" borderId="4" xfId="0" applyFont="1" applyBorder="1">
      <alignment vertical="center"/>
    </xf>
    <xf numFmtId="177" fontId="1" fillId="0" borderId="13" xfId="0" applyNumberFormat="1" applyFont="1" applyBorder="1">
      <alignment vertical="center"/>
    </xf>
    <xf numFmtId="178" fontId="0" fillId="0" borderId="14" xfId="0" applyNumberFormat="1" applyFill="1" applyBorder="1">
      <alignment vertical="center"/>
    </xf>
    <xf numFmtId="178" fontId="0" fillId="0" borderId="13" xfId="0" applyNumberFormat="1" applyFill="1" applyBorder="1">
      <alignment vertical="center"/>
    </xf>
    <xf numFmtId="178" fontId="0" fillId="0" borderId="15" xfId="0" applyNumberFormat="1" applyFill="1" applyBorder="1">
      <alignment vertical="center"/>
    </xf>
    <xf numFmtId="178" fontId="0" fillId="0" borderId="16" xfId="0" applyNumberFormat="1" applyFill="1" applyBorder="1">
      <alignment vertical="center"/>
    </xf>
    <xf numFmtId="177" fontId="1" fillId="0" borderId="17" xfId="0" applyNumberFormat="1" applyFont="1" applyBorder="1">
      <alignment vertical="center"/>
    </xf>
    <xf numFmtId="0" fontId="2" fillId="2" borderId="18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4" fillId="2" borderId="6" xfId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10" fontId="0" fillId="0" borderId="0" xfId="0" applyNumberFormat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0" fontId="1" fillId="0" borderId="20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2" xfId="0" applyBorder="1">
      <alignment vertical="center"/>
    </xf>
    <xf numFmtId="9" fontId="0" fillId="0" borderId="2" xfId="0" applyNumberFormat="1" applyFill="1" applyBorder="1">
      <alignment vertical="center"/>
    </xf>
    <xf numFmtId="179" fontId="0" fillId="0" borderId="3" xfId="0" applyNumberFormat="1" applyFill="1" applyBorder="1">
      <alignment vertical="center"/>
    </xf>
    <xf numFmtId="176" fontId="1" fillId="3" borderId="23" xfId="0" applyNumberFormat="1" applyFont="1" applyFill="1" applyBorder="1">
      <alignment vertical="center"/>
    </xf>
    <xf numFmtId="5" fontId="1" fillId="3" borderId="19" xfId="0" applyNumberFormat="1" applyFont="1" applyFill="1" applyBorder="1">
      <alignment vertical="center"/>
    </xf>
    <xf numFmtId="0" fontId="6" fillId="0" borderId="0" xfId="1" applyFont="1" applyBorder="1">
      <alignment vertical="center"/>
    </xf>
    <xf numFmtId="178" fontId="7" fillId="0" borderId="0" xfId="0" applyNumberFormat="1" applyFont="1" applyFill="1" applyBorder="1">
      <alignment vertical="center"/>
    </xf>
    <xf numFmtId="176" fontId="0" fillId="0" borderId="0" xfId="0" applyNumberFormat="1" applyFill="1" applyBorder="1">
      <alignment vertical="center"/>
    </xf>
    <xf numFmtId="25" fontId="0" fillId="0" borderId="0" xfId="0" applyNumberFormat="1" applyBorder="1">
      <alignment vertical="center"/>
    </xf>
    <xf numFmtId="9" fontId="7" fillId="0" borderId="0" xfId="0" applyNumberFormat="1" applyFont="1" applyFill="1" applyBorder="1">
      <alignment vertical="center"/>
    </xf>
    <xf numFmtId="179" fontId="0" fillId="0" borderId="0" xfId="0" applyNumberFormat="1" applyFill="1" applyBorder="1">
      <alignment vertical="center"/>
    </xf>
    <xf numFmtId="176" fontId="1" fillId="0" borderId="0" xfId="0" applyNumberFormat="1" applyFont="1" applyFill="1" applyBorder="1">
      <alignment vertical="center"/>
    </xf>
    <xf numFmtId="176" fontId="1" fillId="0" borderId="0" xfId="0" applyNumberFormat="1" applyFont="1" applyBorder="1">
      <alignment vertical="center"/>
    </xf>
    <xf numFmtId="0" fontId="1" fillId="0" borderId="24" xfId="0" applyFont="1" applyBorder="1" applyAlignment="1">
      <alignment horizontal="center" vertical="top"/>
    </xf>
    <xf numFmtId="0" fontId="1" fillId="0" borderId="0" xfId="0" applyFont="1">
      <alignment vertical="center"/>
    </xf>
    <xf numFmtId="177" fontId="0" fillId="4" borderId="11" xfId="0" applyNumberFormat="1" applyFill="1" applyBorder="1" applyAlignment="1">
      <alignment horizontal="center" vertical="top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8" fillId="0" borderId="25" xfId="0" applyNumberFormat="1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5" fontId="0" fillId="0" borderId="6" xfId="0" applyNumberFormat="1" applyBorder="1">
      <alignment vertical="center"/>
    </xf>
    <xf numFmtId="176" fontId="1" fillId="0" borderId="27" xfId="0" applyNumberFormat="1" applyFont="1" applyFill="1" applyBorder="1">
      <alignment vertical="center"/>
    </xf>
    <xf numFmtId="0" fontId="1" fillId="0" borderId="6" xfId="0" applyFont="1" applyFill="1" applyBorder="1">
      <alignment vertical="center"/>
    </xf>
    <xf numFmtId="176" fontId="1" fillId="0" borderId="8" xfId="0" applyNumberFormat="1" applyFont="1" applyFill="1" applyBorder="1">
      <alignment vertical="center"/>
    </xf>
    <xf numFmtId="0" fontId="1" fillId="0" borderId="6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0" fontId="0" fillId="0" borderId="0" xfId="0" applyNumberFormat="1" applyBorder="1">
      <alignment vertical="center"/>
    </xf>
    <xf numFmtId="0" fontId="0" fillId="0" borderId="35" xfId="0" applyBorder="1">
      <alignment vertical="center"/>
    </xf>
    <xf numFmtId="5" fontId="0" fillId="0" borderId="0" xfId="0" applyNumberFormat="1" applyBorder="1">
      <alignment vertical="center"/>
    </xf>
    <xf numFmtId="0" fontId="0" fillId="0" borderId="0" xfId="0" applyAlignment="1"/>
    <xf numFmtId="0" fontId="7" fillId="0" borderId="6" xfId="0" applyFont="1" applyBorder="1" applyAlignment="1"/>
    <xf numFmtId="0" fontId="9" fillId="6" borderId="6" xfId="0" applyFont="1" applyFill="1" applyBorder="1" applyAlignment="1"/>
    <xf numFmtId="0" fontId="7" fillId="0" borderId="0" xfId="0" applyFont="1">
      <alignment vertical="center"/>
    </xf>
    <xf numFmtId="0" fontId="9" fillId="5" borderId="6" xfId="0" applyFont="1" applyFill="1" applyBorder="1" applyAlignment="1">
      <alignment shrinkToFit="1"/>
    </xf>
    <xf numFmtId="0" fontId="9" fillId="6" borderId="6" xfId="0" applyFont="1" applyFill="1" applyBorder="1" applyAlignment="1">
      <alignment shrinkToFit="1"/>
    </xf>
    <xf numFmtId="0" fontId="11" fillId="0" borderId="6" xfId="0" applyFont="1" applyBorder="1" applyAlignment="1"/>
    <xf numFmtId="0" fontId="0" fillId="0" borderId="0" xfId="0" applyAlignment="1">
      <alignment vertical="center" shrinkToFit="1"/>
    </xf>
    <xf numFmtId="0" fontId="0" fillId="0" borderId="0" xfId="0" applyAlignment="1">
      <alignment shrinkToFit="1"/>
    </xf>
    <xf numFmtId="0" fontId="12" fillId="0" borderId="0" xfId="0" applyFont="1">
      <alignment vertical="center"/>
    </xf>
    <xf numFmtId="0" fontId="7" fillId="0" borderId="0" xfId="0" applyFont="1" applyAlignment="1"/>
    <xf numFmtId="0" fontId="7" fillId="0" borderId="0" xfId="0" applyFont="1" applyBorder="1" applyAlignment="1"/>
    <xf numFmtId="0" fontId="11" fillId="0" borderId="0" xfId="0" applyFont="1" applyBorder="1" applyAlignment="1"/>
    <xf numFmtId="0" fontId="0" fillId="0" borderId="6" xfId="0" applyBorder="1" applyAlignment="1"/>
    <xf numFmtId="0" fontId="11" fillId="7" borderId="6" xfId="0" applyFont="1" applyFill="1" applyBorder="1" applyAlignment="1">
      <alignment shrinkToFit="1"/>
    </xf>
    <xf numFmtId="3" fontId="11" fillId="0" borderId="6" xfId="0" applyNumberFormat="1" applyFont="1" applyBorder="1" applyAlignment="1"/>
    <xf numFmtId="0" fontId="11" fillId="0" borderId="6" xfId="0" applyFont="1" applyBorder="1">
      <alignment vertical="center"/>
    </xf>
    <xf numFmtId="0" fontId="13" fillId="0" borderId="6" xfId="0" applyFont="1" applyBorder="1" applyAlignment="1"/>
    <xf numFmtId="0" fontId="13" fillId="4" borderId="6" xfId="0" applyFont="1" applyFill="1" applyBorder="1" applyAlignment="1">
      <alignment shrinkToFit="1"/>
    </xf>
    <xf numFmtId="0" fontId="1" fillId="0" borderId="36" xfId="0" applyFont="1" applyBorder="1" applyAlignment="1">
      <alignment horizontal="center" vertical="center"/>
    </xf>
    <xf numFmtId="180" fontId="0" fillId="0" borderId="6" xfId="0" applyNumberFormat="1" applyFill="1" applyBorder="1" applyAlignment="1"/>
    <xf numFmtId="0" fontId="11" fillId="0" borderId="0" xfId="0" applyFont="1">
      <alignment vertical="center"/>
    </xf>
    <xf numFmtId="181" fontId="0" fillId="0" borderId="0" xfId="0" applyNumberFormat="1">
      <alignment vertical="center"/>
    </xf>
    <xf numFmtId="0" fontId="0" fillId="8" borderId="6" xfId="0" applyFill="1" applyBorder="1" applyAlignment="1"/>
    <xf numFmtId="0" fontId="11" fillId="8" borderId="6" xfId="0" applyFont="1" applyFill="1" applyBorder="1" applyAlignment="1"/>
    <xf numFmtId="176" fontId="0" fillId="0" borderId="0" xfId="0" applyNumberFormat="1">
      <alignment vertical="center"/>
    </xf>
    <xf numFmtId="182" fontId="11" fillId="7" borderId="6" xfId="0" applyNumberFormat="1" applyFont="1" applyFill="1" applyBorder="1" applyAlignment="1"/>
    <xf numFmtId="6" fontId="7" fillId="0" borderId="1" xfId="0" applyNumberFormat="1" applyFont="1" applyBorder="1" applyAlignment="1">
      <alignment horizontal="right" vertical="center"/>
    </xf>
    <xf numFmtId="6" fontId="7" fillId="0" borderId="2" xfId="0" applyNumberFormat="1" applyFont="1" applyBorder="1" applyAlignment="1">
      <alignment horizontal="right" vertical="center"/>
    </xf>
    <xf numFmtId="6" fontId="7" fillId="0" borderId="28" xfId="0" applyNumberFormat="1" applyFont="1" applyBorder="1" applyAlignment="1">
      <alignment horizontal="right" vertical="center"/>
    </xf>
    <xf numFmtId="6" fontId="7" fillId="0" borderId="5" xfId="0" applyNumberFormat="1" applyFont="1" applyBorder="1" applyAlignment="1">
      <alignment horizontal="right" vertical="center"/>
    </xf>
    <xf numFmtId="6" fontId="7" fillId="0" borderId="6" xfId="0" applyNumberFormat="1" applyFont="1" applyBorder="1" applyAlignment="1">
      <alignment horizontal="right" vertical="center"/>
    </xf>
    <xf numFmtId="6" fontId="7" fillId="0" borderId="29" xfId="0" applyNumberFormat="1" applyFont="1" applyBorder="1" applyAlignment="1">
      <alignment horizontal="right" vertical="center"/>
    </xf>
    <xf numFmtId="6" fontId="7" fillId="0" borderId="30" xfId="0" applyNumberFormat="1" applyFont="1" applyBorder="1" applyAlignment="1">
      <alignment horizontal="right" vertical="center"/>
    </xf>
    <xf numFmtId="6" fontId="7" fillId="0" borderId="31" xfId="0" applyNumberFormat="1" applyFont="1" applyBorder="1" applyAlignment="1">
      <alignment horizontal="right" vertical="center"/>
    </xf>
    <xf numFmtId="6" fontId="7" fillId="0" borderId="32" xfId="0" applyNumberFormat="1" applyFont="1" applyFill="1" applyBorder="1" applyAlignment="1">
      <alignment horizontal="right" vertical="center"/>
    </xf>
    <xf numFmtId="177" fontId="0" fillId="0" borderId="0" xfId="0" applyNumberFormat="1">
      <alignment vertical="center"/>
    </xf>
    <xf numFmtId="0" fontId="7" fillId="8" borderId="6" xfId="0" applyFont="1" applyFill="1" applyBorder="1" applyAlignment="1"/>
    <xf numFmtId="0" fontId="7" fillId="9" borderId="6" xfId="0" applyFont="1" applyFill="1" applyBorder="1" applyAlignment="1"/>
    <xf numFmtId="183" fontId="0" fillId="0" borderId="0" xfId="0" applyNumberFormat="1">
      <alignment vertical="center"/>
    </xf>
    <xf numFmtId="0" fontId="4" fillId="7" borderId="6" xfId="1" applyFill="1" applyBorder="1" applyAlignment="1">
      <alignment shrinkToFit="1"/>
    </xf>
    <xf numFmtId="183" fontId="11" fillId="9" borderId="6" xfId="0" applyNumberFormat="1" applyFont="1" applyFill="1" applyBorder="1" applyAlignment="1"/>
    <xf numFmtId="184" fontId="11" fillId="8" borderId="6" xfId="0" applyNumberFormat="1" applyFont="1" applyFill="1" applyBorder="1" applyAlignment="1"/>
    <xf numFmtId="176" fontId="7" fillId="0" borderId="2" xfId="0" applyNumberFormat="1" applyFont="1" applyFill="1" applyBorder="1">
      <alignment vertical="center"/>
    </xf>
    <xf numFmtId="0" fontId="1" fillId="0" borderId="37" xfId="0" applyFont="1" applyBorder="1">
      <alignment vertical="center"/>
    </xf>
    <xf numFmtId="5" fontId="0" fillId="0" borderId="38" xfId="0" applyNumberFormat="1" applyBorder="1">
      <alignment vertical="center"/>
    </xf>
    <xf numFmtId="0" fontId="14" fillId="0" borderId="24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10" borderId="23" xfId="0" applyFont="1" applyFill="1" applyBorder="1" applyAlignment="1">
      <alignment horizontal="center" vertical="center"/>
    </xf>
    <xf numFmtId="0" fontId="15" fillId="10" borderId="20" xfId="0" applyFont="1" applyFill="1" applyBorder="1" applyAlignment="1">
      <alignment horizontal="center" vertical="center"/>
    </xf>
    <xf numFmtId="0" fontId="15" fillId="10" borderId="19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0" fontId="15" fillId="10" borderId="39" xfId="0" applyFont="1" applyFill="1" applyBorder="1" applyAlignment="1">
      <alignment horizontal="center" vertical="center"/>
    </xf>
    <xf numFmtId="9" fontId="0" fillId="0" borderId="6" xfId="0" applyNumberFormat="1" applyBorder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/>
    </xf>
    <xf numFmtId="9" fontId="7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5" fillId="10" borderId="43" xfId="0" applyFont="1" applyFill="1" applyBorder="1" applyAlignment="1">
      <alignment horizontal="center" vertical="center"/>
    </xf>
    <xf numFmtId="0" fontId="15" fillId="10" borderId="44" xfId="0" applyFont="1" applyFill="1" applyBorder="1" applyAlignment="1">
      <alignment horizontal="center" vertical="center"/>
    </xf>
    <xf numFmtId="0" fontId="15" fillId="10" borderId="45" xfId="0" applyFont="1" applyFill="1" applyBorder="1" applyAlignment="1">
      <alignment horizontal="center" vertical="center"/>
    </xf>
    <xf numFmtId="9" fontId="0" fillId="0" borderId="40" xfId="0" applyNumberFormat="1" applyBorder="1" applyAlignment="1">
      <alignment horizontal="center" vertical="center"/>
    </xf>
    <xf numFmtId="9" fontId="0" fillId="0" borderId="41" xfId="0" applyNumberFormat="1" applyBorder="1" applyAlignment="1">
      <alignment horizontal="center" vertical="center"/>
    </xf>
    <xf numFmtId="9" fontId="0" fillId="0" borderId="42" xfId="0" applyNumberFormat="1" applyBorder="1" applyAlignment="1">
      <alignment horizontal="center" vertical="center"/>
    </xf>
    <xf numFmtId="9" fontId="0" fillId="0" borderId="0" xfId="0" applyNumberForma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10" fontId="1" fillId="0" borderId="1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0" fontId="7" fillId="0" borderId="5" xfId="0" applyNumberFormat="1" applyFont="1" applyBorder="1" applyAlignment="1">
      <alignment horizontal="center" vertical="center"/>
    </xf>
    <xf numFmtId="10" fontId="7" fillId="0" borderId="6" xfId="0" applyNumberFormat="1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left" vertical="center"/>
    </xf>
    <xf numFmtId="185" fontId="0" fillId="0" borderId="48" xfId="0" applyNumberFormat="1" applyBorder="1">
      <alignment vertical="center"/>
    </xf>
    <xf numFmtId="5" fontId="0" fillId="0" borderId="50" xfId="0" applyNumberFormat="1" applyBorder="1">
      <alignment vertical="center"/>
    </xf>
    <xf numFmtId="186" fontId="0" fillId="0" borderId="25" xfId="0" applyNumberFormat="1" applyBorder="1">
      <alignment vertical="center"/>
    </xf>
    <xf numFmtId="0" fontId="1" fillId="0" borderId="0" xfId="0" applyFont="1" applyBorder="1">
      <alignment vertical="center"/>
    </xf>
    <xf numFmtId="187" fontId="0" fillId="0" borderId="47" xfId="0" applyNumberFormat="1" applyBorder="1">
      <alignment vertical="center"/>
    </xf>
    <xf numFmtId="0" fontId="7" fillId="0" borderId="4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2" borderId="6" xfId="0" applyFont="1" applyFill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1">
    <dxf>
      <numFmt numFmtId="188" formatCode="&quot;発&quot;&quot;送&quot;&quot;不&quot;&quot;可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ees.ebay.com/feeweb/feecalculato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pages.ebay.com/help/sell/storefees.html" TargetMode="External"/><Relationship Id="rId2" Type="http://schemas.openxmlformats.org/officeDocument/2006/relationships/hyperlink" Target="http://pages.ebay.com/help/sell/storefees.html" TargetMode="External"/><Relationship Id="rId1" Type="http://schemas.openxmlformats.org/officeDocument/2006/relationships/hyperlink" Target="http://pages.ebay.com/help/sell/industrialfees.html" TargetMode="External"/><Relationship Id="rId4" Type="http://schemas.openxmlformats.org/officeDocument/2006/relationships/hyperlink" Target="http://pages.ebay.com/help/sell/storefees.htm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6"/>
  <sheetViews>
    <sheetView tabSelected="1" workbookViewId="0">
      <selection activeCell="I9" sqref="I9"/>
    </sheetView>
  </sheetViews>
  <sheetFormatPr defaultColWidth="9" defaultRowHeight="13.2"/>
  <cols>
    <col min="1" max="1" width="11.88671875" customWidth="1"/>
    <col min="2" max="2" width="14" customWidth="1"/>
    <col min="3" max="3" width="14.21875" customWidth="1"/>
    <col min="4" max="4" width="15.33203125" style="29" customWidth="1"/>
    <col min="5" max="5" width="13" style="29" customWidth="1"/>
    <col min="6" max="6" width="14.88671875" customWidth="1"/>
    <col min="7" max="7" width="12" customWidth="1"/>
    <col min="8" max="8" width="13.6640625" customWidth="1"/>
    <col min="9" max="9" width="12.21875" customWidth="1"/>
    <col min="10" max="10" width="15.44140625" customWidth="1"/>
    <col min="11" max="11" width="10.21875" customWidth="1"/>
    <col min="12" max="12" width="11.88671875" customWidth="1"/>
    <col min="13" max="13" width="15" customWidth="1"/>
    <col min="14" max="14" width="7.33203125" customWidth="1"/>
    <col min="15" max="15" width="13.77734375" customWidth="1"/>
    <col min="16" max="17" width="14.21875" customWidth="1"/>
    <col min="18" max="18" width="13.77734375"/>
    <col min="19" max="19" width="15.33203125" customWidth="1"/>
  </cols>
  <sheetData>
    <row r="1" spans="1:21" ht="13.8" thickBot="1">
      <c r="H1" s="3"/>
    </row>
    <row r="2" spans="1:21" ht="13.8" thickBot="1">
      <c r="B2" s="88" t="s">
        <v>11</v>
      </c>
      <c r="C2" s="30" t="s">
        <v>12</v>
      </c>
      <c r="D2" s="31" t="s">
        <v>13</v>
      </c>
      <c r="E2" s="32" t="s">
        <v>14</v>
      </c>
      <c r="F2" s="32" t="s">
        <v>15</v>
      </c>
      <c r="G2" s="33" t="s">
        <v>16</v>
      </c>
      <c r="H2" s="34" t="s">
        <v>76</v>
      </c>
      <c r="J2" s="143" t="s">
        <v>123</v>
      </c>
      <c r="K2" s="144" t="s">
        <v>122</v>
      </c>
      <c r="L2" s="145" t="s">
        <v>124</v>
      </c>
      <c r="M2" s="145" t="s">
        <v>125</v>
      </c>
      <c r="N2" s="146" t="s">
        <v>126</v>
      </c>
    </row>
    <row r="3" spans="1:21" ht="15" customHeight="1" thickBot="1">
      <c r="A3" s="3"/>
      <c r="B3" s="89">
        <v>0</v>
      </c>
      <c r="C3" s="112">
        <v>0</v>
      </c>
      <c r="D3" s="35">
        <v>108</v>
      </c>
      <c r="E3" s="36">
        <v>0.09</v>
      </c>
      <c r="F3" s="37">
        <v>3.9E-2</v>
      </c>
      <c r="G3" s="38">
        <f>C3-(40/D3)-(C3*E3*1.08)-(C3*F3)-(B3/D3)</f>
        <v>-0.37037037037037035</v>
      </c>
      <c r="H3" s="39">
        <f>G3*D3</f>
        <v>-40</v>
      </c>
      <c r="J3" s="151">
        <v>0</v>
      </c>
      <c r="K3" s="147">
        <v>0</v>
      </c>
      <c r="L3" s="147">
        <v>0</v>
      </c>
      <c r="M3" s="147">
        <v>0</v>
      </c>
      <c r="N3" s="148">
        <v>0</v>
      </c>
    </row>
    <row r="4" spans="1:21" ht="21.75" customHeight="1" thickBot="1">
      <c r="A4" s="40" t="s">
        <v>17</v>
      </c>
      <c r="B4" s="41"/>
      <c r="C4" s="42"/>
      <c r="D4" s="43"/>
      <c r="E4" s="44"/>
      <c r="F4" s="45"/>
      <c r="G4" s="46"/>
      <c r="H4" s="47"/>
      <c r="J4" s="150" t="s">
        <v>128</v>
      </c>
      <c r="K4" s="3"/>
      <c r="L4" s="3"/>
      <c r="M4" s="3"/>
      <c r="N4" s="3"/>
      <c r="O4" s="3"/>
      <c r="P4" s="64" t="s">
        <v>113</v>
      </c>
      <c r="Q4" s="30" t="s">
        <v>114</v>
      </c>
      <c r="R4" s="3"/>
      <c r="S4" s="3"/>
      <c r="T4" s="3"/>
      <c r="U4" s="3"/>
    </row>
    <row r="5" spans="1:21" ht="15" customHeight="1" thickBot="1">
      <c r="A5" s="48" t="s">
        <v>19</v>
      </c>
      <c r="C5" s="29"/>
      <c r="D5" s="49" t="s">
        <v>20</v>
      </c>
      <c r="E5" s="45"/>
      <c r="K5" s="3"/>
      <c r="L5" s="3"/>
      <c r="M5" s="113" t="s">
        <v>78</v>
      </c>
      <c r="N5" s="3"/>
      <c r="O5" s="135" t="s">
        <v>109</v>
      </c>
      <c r="P5" s="138" t="s">
        <v>115</v>
      </c>
      <c r="Q5" s="121" t="s">
        <v>116</v>
      </c>
      <c r="R5" s="3"/>
      <c r="S5" s="3"/>
      <c r="T5" s="3"/>
      <c r="U5" s="3"/>
    </row>
    <row r="6" spans="1:21" ht="15" customHeight="1" thickBot="1">
      <c r="A6" s="50">
        <v>100</v>
      </c>
      <c r="B6" s="51" t="s">
        <v>21</v>
      </c>
      <c r="C6" s="52" t="s">
        <v>22</v>
      </c>
      <c r="D6" s="52" t="s">
        <v>23</v>
      </c>
      <c r="E6" s="53" t="s">
        <v>24</v>
      </c>
      <c r="F6" s="54" t="s">
        <v>21</v>
      </c>
      <c r="G6" s="31" t="s">
        <v>22</v>
      </c>
      <c r="H6" s="30" t="s">
        <v>23</v>
      </c>
      <c r="I6" s="115" t="s">
        <v>77</v>
      </c>
      <c r="K6" s="3"/>
      <c r="L6" s="3"/>
      <c r="M6" s="114">
        <v>0</v>
      </c>
      <c r="N6" s="3"/>
      <c r="O6" s="136" t="s">
        <v>112</v>
      </c>
      <c r="P6" s="152" t="s">
        <v>117</v>
      </c>
      <c r="Q6" s="153"/>
      <c r="R6" s="3"/>
      <c r="S6" s="3"/>
      <c r="T6" s="3"/>
      <c r="U6" s="3"/>
    </row>
    <row r="7" spans="1:21" ht="15" customHeight="1" thickBot="1">
      <c r="A7" s="55" t="s">
        <v>18</v>
      </c>
      <c r="B7" s="56">
        <f>VLOOKUP($A$6,Sheet5!A1:D44,2,1)</f>
        <v>1400</v>
      </c>
      <c r="C7" s="56">
        <f>VLOOKUP($A$6,Sheet5!A1:D44,3,1)</f>
        <v>2000</v>
      </c>
      <c r="D7" s="56">
        <f>VLOOKUP($A$6,Sheet5!A1:D44,4,1)</f>
        <v>2200</v>
      </c>
      <c r="E7" s="57" t="s">
        <v>25</v>
      </c>
      <c r="F7" s="96">
        <f>IF(B9=0,"発送不可",H3-B9+(B3*(J3/100))+(B9*(M3/100)))-M6+N3</f>
        <v>-690</v>
      </c>
      <c r="G7" s="97">
        <f>IF(C9=0,"発送不可",(H3-C9)+(B3*(J3/100))+(C9*(M3/100)))-M6+N3</f>
        <v>-730</v>
      </c>
      <c r="H7" s="98">
        <f>IF(D9=0,"発送不可",H3-D9+(B3*(J3/100)))+(D9*(M3/100))-M6+N3</f>
        <v>-730</v>
      </c>
      <c r="I7" s="149">
        <f>B3*(K3/100)</f>
        <v>0</v>
      </c>
      <c r="K7" s="3"/>
      <c r="L7" s="3"/>
      <c r="M7" s="3"/>
      <c r="N7" s="3"/>
      <c r="O7" s="136" t="s">
        <v>110</v>
      </c>
      <c r="P7" s="139" t="s">
        <v>118</v>
      </c>
      <c r="Q7" s="140" t="s">
        <v>119</v>
      </c>
      <c r="R7" s="3"/>
      <c r="S7" s="3"/>
      <c r="T7" s="3"/>
      <c r="U7" s="3"/>
    </row>
    <row r="8" spans="1:21" ht="15" customHeight="1" thickBot="1">
      <c r="A8" s="58" t="s">
        <v>26</v>
      </c>
      <c r="B8" s="56">
        <f>VLOOKUP($A$6,Sheet5!F1:H18,2,1)</f>
        <v>630</v>
      </c>
      <c r="C8" s="56">
        <f>VLOOKUP($A$6,Sheet5!F1:H18,3,1)</f>
        <v>710</v>
      </c>
      <c r="D8" s="56">
        <f>VLOOKUP($A$6,Sheet5!F1:H18,3,1)</f>
        <v>710</v>
      </c>
      <c r="E8" s="59" t="s">
        <v>26</v>
      </c>
      <c r="F8" s="99">
        <f>IF(B8=0,"発送不可",H3-B8+(B3*(J3/100)))+(B8*(M3/100))-M6+N3</f>
        <v>-670</v>
      </c>
      <c r="G8" s="100">
        <f>IF(C8=0,"発送不可",H3-C8+(B3*(J3/100)))+(C8*(M3/100))-M6+N3</f>
        <v>-750</v>
      </c>
      <c r="H8" s="101">
        <f>IF(D8=0,"発送不可",H3-D8+(B3*(J3/100)))+(D8*(M3/100))-M6+N3</f>
        <v>-750</v>
      </c>
      <c r="K8" s="65"/>
      <c r="L8" s="65"/>
      <c r="M8" s="65"/>
      <c r="N8" s="65"/>
      <c r="O8" s="137" t="s">
        <v>111</v>
      </c>
      <c r="P8" s="141" t="s">
        <v>120</v>
      </c>
      <c r="Q8" s="142" t="s">
        <v>121</v>
      </c>
      <c r="R8" s="65"/>
      <c r="S8" s="65"/>
      <c r="T8" s="3"/>
      <c r="U8" s="3"/>
    </row>
    <row r="9" spans="1:21">
      <c r="A9" s="58" t="s">
        <v>25</v>
      </c>
      <c r="B9" s="56">
        <f>VLOOKUP($A$6,Sheet5!J1:L21,2,1)</f>
        <v>650</v>
      </c>
      <c r="C9" s="56">
        <f>VLOOKUP($A$6,Sheet5!J1:L21,3,1)</f>
        <v>690</v>
      </c>
      <c r="D9" s="56">
        <f>VLOOKUP($A$6,Sheet5!J1:L21,3,1)</f>
        <v>690</v>
      </c>
      <c r="E9" s="59" t="s">
        <v>18</v>
      </c>
      <c r="F9" s="99">
        <f>IF(B7=0,"発送不可",H3-B7+(B3*(J3/100))+(B7*(L3/100)))+(B7*(M3/100))-M6</f>
        <v>-1440</v>
      </c>
      <c r="G9" s="100">
        <f>IF(C7=0,"発送不可",H3-C7+(B3*(J3/100))+(C7*(L3/100)))+(C7*(M3/100))-M6</f>
        <v>-2040</v>
      </c>
      <c r="H9" s="101">
        <f>IF(D7=0,"発送不可",H3-D7+(B3*(J3/100))+(D7*(L3/100)))+(D7*(M3/100))-M6</f>
        <v>-2240</v>
      </c>
      <c r="K9" s="42"/>
      <c r="L9" s="3"/>
      <c r="M9" s="3"/>
      <c r="N9" s="3"/>
      <c r="O9" s="134"/>
      <c r="P9" s="45"/>
      <c r="Q9" s="45"/>
      <c r="R9" s="46"/>
      <c r="S9" s="47"/>
      <c r="T9" s="3"/>
      <c r="U9" s="3"/>
    </row>
    <row r="10" spans="1:21">
      <c r="A10" s="60" t="s">
        <v>27</v>
      </c>
      <c r="B10" s="56">
        <f>VLOOKUP($A$6,Sheet5!N1:Q31,2,1)</f>
        <v>1800</v>
      </c>
      <c r="C10" s="56">
        <f>VLOOKUP($A$6,Sheet5!N1:Q31,3,1)</f>
        <v>2200</v>
      </c>
      <c r="D10" s="56">
        <f>VLOOKUP($A$6,Sheet5!N1:Q31,4,1)</f>
        <v>2700</v>
      </c>
      <c r="E10" s="61" t="s">
        <v>27</v>
      </c>
      <c r="F10" s="102">
        <f>IF(B10=0,"発送不可",H3-B10+(B3*(J3/100)))+(B10*(M3/100))-M6</f>
        <v>-1840</v>
      </c>
      <c r="G10" s="103">
        <f>IF(C10=0,"発送不可",H3-C10+(B3*(J3/100)))+(C10*(M3/100))-M6</f>
        <v>-2240</v>
      </c>
      <c r="H10" s="104">
        <f>IF(D10=0,"発送不可",H3-D10+(B3*(J3/100)))+(D10*(M3/100))-M6</f>
        <v>-2740</v>
      </c>
      <c r="N10" s="3"/>
      <c r="O10" s="3"/>
      <c r="P10" s="3"/>
      <c r="Q10" s="3"/>
    </row>
    <row r="11" spans="1:21">
      <c r="N11" s="3"/>
      <c r="O11" s="3"/>
      <c r="P11" s="3"/>
      <c r="Q11" s="3"/>
    </row>
    <row r="12" spans="1:21" ht="14.25" customHeight="1">
      <c r="A12" t="s">
        <v>58</v>
      </c>
      <c r="B12" s="76" t="s">
        <v>60</v>
      </c>
      <c r="C12" s="77" t="s">
        <v>59</v>
      </c>
      <c r="D12" s="77" t="s">
        <v>10</v>
      </c>
      <c r="E12" s="78" t="s">
        <v>61</v>
      </c>
      <c r="F12" s="69" t="s">
        <v>62</v>
      </c>
      <c r="G12" s="69"/>
      <c r="H12" s="79" t="s">
        <v>65</v>
      </c>
      <c r="I12" s="79" t="s">
        <v>66</v>
      </c>
      <c r="J12" s="69" t="s">
        <v>67</v>
      </c>
      <c r="P12" s="80"/>
      <c r="Q12" s="66"/>
    </row>
    <row r="13" spans="1:21">
      <c r="P13" s="81"/>
      <c r="Q13" s="65"/>
    </row>
    <row r="14" spans="1:21">
      <c r="A14">
        <f>D3</f>
        <v>108</v>
      </c>
      <c r="E14" s="91">
        <f>B3</f>
        <v>0</v>
      </c>
      <c r="F14" s="90">
        <v>1</v>
      </c>
      <c r="I14" s="90">
        <v>1</v>
      </c>
      <c r="J14" s="105">
        <f>A6</f>
        <v>100</v>
      </c>
      <c r="K14" s="108">
        <f>IF(OR(A6&gt;1999,C3&gt;150),G9+B3,G7+B3)</f>
        <v>-730</v>
      </c>
      <c r="L14" s="90">
        <v>0.85</v>
      </c>
      <c r="M14" s="94">
        <f>C3</f>
        <v>0</v>
      </c>
      <c r="O14" s="90">
        <v>1</v>
      </c>
      <c r="P14" s="68"/>
      <c r="Q14" s="68"/>
    </row>
    <row r="15" spans="1:21">
      <c r="P15" s="68"/>
      <c r="Q15" s="68"/>
    </row>
    <row r="16" spans="1:21">
      <c r="A16" s="106" t="s">
        <v>74</v>
      </c>
      <c r="B16" s="73" t="s">
        <v>0</v>
      </c>
      <c r="C16" s="74" t="s">
        <v>64</v>
      </c>
      <c r="D16" s="74" t="s">
        <v>1</v>
      </c>
      <c r="E16" s="82" t="s">
        <v>2</v>
      </c>
      <c r="F16" s="75" t="s">
        <v>3</v>
      </c>
      <c r="G16" s="92" t="s">
        <v>4</v>
      </c>
      <c r="H16" s="82" t="s">
        <v>5</v>
      </c>
      <c r="I16" s="75" t="s">
        <v>6</v>
      </c>
      <c r="J16" s="70" t="s">
        <v>68</v>
      </c>
      <c r="K16" s="107" t="s">
        <v>75</v>
      </c>
      <c r="L16" s="75" t="s">
        <v>7</v>
      </c>
      <c r="M16" s="71" t="s">
        <v>8</v>
      </c>
      <c r="N16" s="70" t="s">
        <v>69</v>
      </c>
      <c r="O16" s="82" t="s">
        <v>9</v>
      </c>
      <c r="P16" s="68"/>
      <c r="Q16" s="68"/>
    </row>
    <row r="17" spans="1:17">
      <c r="A17" s="111"/>
      <c r="B17" s="87"/>
      <c r="C17" s="109"/>
      <c r="D17" s="83"/>
      <c r="E17" s="84"/>
      <c r="F17" s="75">
        <v>1</v>
      </c>
      <c r="G17" s="93"/>
      <c r="I17" s="75">
        <v>1</v>
      </c>
      <c r="J17" s="75"/>
      <c r="K17" s="110"/>
      <c r="L17" s="75">
        <v>0.85</v>
      </c>
      <c r="M17" s="95"/>
      <c r="N17" s="86"/>
      <c r="O17" s="75">
        <v>1</v>
      </c>
      <c r="P17" s="68"/>
      <c r="Q17" s="68"/>
    </row>
    <row r="18" spans="1:17">
      <c r="A18" s="111"/>
      <c r="B18" s="87"/>
      <c r="C18" s="83"/>
      <c r="D18" s="83"/>
      <c r="E18" s="84"/>
      <c r="F18" s="75">
        <v>1</v>
      </c>
      <c r="G18" s="93"/>
      <c r="H18" s="85"/>
      <c r="I18" s="75">
        <v>1</v>
      </c>
      <c r="J18" s="75"/>
      <c r="K18" s="110"/>
      <c r="L18" s="75">
        <v>0.85</v>
      </c>
      <c r="M18" s="95"/>
      <c r="N18" s="86"/>
      <c r="O18" s="75">
        <v>1</v>
      </c>
      <c r="P18" s="3"/>
      <c r="Q18" s="3"/>
    </row>
    <row r="19" spans="1:17">
      <c r="A19" s="111"/>
      <c r="B19" s="87"/>
      <c r="C19" s="83"/>
      <c r="D19" s="83"/>
      <c r="E19" s="84"/>
      <c r="F19" s="75">
        <v>1</v>
      </c>
      <c r="G19" s="93"/>
      <c r="H19" s="85"/>
      <c r="I19" s="75">
        <v>1</v>
      </c>
      <c r="J19" s="75"/>
      <c r="K19" s="110"/>
      <c r="L19" s="75">
        <v>0.85</v>
      </c>
      <c r="M19" s="95"/>
      <c r="N19" s="86"/>
      <c r="O19" s="75">
        <v>1</v>
      </c>
      <c r="P19" s="3"/>
      <c r="Q19" s="3"/>
    </row>
    <row r="20" spans="1:17">
      <c r="A20" s="111"/>
      <c r="B20" s="87"/>
      <c r="C20" s="83"/>
      <c r="D20" s="83"/>
      <c r="E20" s="84"/>
      <c r="F20" s="75">
        <v>1</v>
      </c>
      <c r="G20" s="93"/>
      <c r="H20" s="85"/>
      <c r="I20" s="75">
        <v>1</v>
      </c>
      <c r="J20" s="75"/>
      <c r="K20" s="110"/>
      <c r="L20" s="75">
        <v>0.85</v>
      </c>
      <c r="M20" s="95"/>
      <c r="N20" s="86"/>
      <c r="O20" s="75">
        <v>1</v>
      </c>
      <c r="P20" s="3"/>
      <c r="Q20" s="3"/>
    </row>
    <row r="21" spans="1:17">
      <c r="A21" s="111"/>
      <c r="B21" s="87"/>
      <c r="C21" s="83"/>
      <c r="D21" s="83"/>
      <c r="E21" s="84"/>
      <c r="F21" s="75">
        <v>1</v>
      </c>
      <c r="G21" s="93"/>
      <c r="H21" s="85"/>
      <c r="I21" s="75">
        <v>1</v>
      </c>
      <c r="J21" s="75"/>
      <c r="K21" s="110"/>
      <c r="L21" s="75">
        <v>0.85</v>
      </c>
      <c r="M21" s="95"/>
      <c r="N21" s="86"/>
      <c r="O21" s="75">
        <v>1</v>
      </c>
      <c r="P21" s="3"/>
      <c r="Q21" s="3"/>
    </row>
    <row r="22" spans="1:17">
      <c r="A22" s="111"/>
      <c r="B22" s="87"/>
      <c r="C22" s="83"/>
      <c r="D22" s="83"/>
      <c r="E22" s="84"/>
      <c r="F22" s="75">
        <v>1</v>
      </c>
      <c r="G22" s="93"/>
      <c r="H22" s="85"/>
      <c r="I22" s="75">
        <v>1</v>
      </c>
      <c r="J22" s="75"/>
      <c r="K22" s="110"/>
      <c r="L22" s="75">
        <v>0.85</v>
      </c>
      <c r="M22" s="95"/>
      <c r="N22" s="86"/>
      <c r="O22" s="75">
        <v>1</v>
      </c>
      <c r="P22" s="3"/>
      <c r="Q22" s="3"/>
    </row>
    <row r="23" spans="1:17">
      <c r="A23" s="111"/>
      <c r="B23" s="87"/>
      <c r="C23" s="83"/>
      <c r="D23" s="83"/>
      <c r="E23" s="84"/>
      <c r="F23" s="75">
        <v>1</v>
      </c>
      <c r="G23" s="93"/>
      <c r="H23" s="85"/>
      <c r="I23" s="75">
        <v>1</v>
      </c>
      <c r="J23" s="75"/>
      <c r="K23" s="110"/>
      <c r="L23" s="75">
        <v>0.85</v>
      </c>
      <c r="M23" s="95"/>
      <c r="N23" s="86"/>
      <c r="O23" s="75">
        <v>1</v>
      </c>
      <c r="P23" s="3"/>
      <c r="Q23" s="3"/>
    </row>
    <row r="24" spans="1:17">
      <c r="A24" s="111"/>
      <c r="B24" s="87"/>
      <c r="C24" s="83"/>
      <c r="D24" s="83"/>
      <c r="E24" s="84"/>
      <c r="F24" s="75">
        <v>1</v>
      </c>
      <c r="G24" s="93"/>
      <c r="H24" s="85"/>
      <c r="I24" s="75">
        <v>1</v>
      </c>
      <c r="J24" s="75"/>
      <c r="K24" s="110"/>
      <c r="L24" s="75">
        <v>0.85</v>
      </c>
      <c r="M24" s="95"/>
      <c r="N24" s="86"/>
      <c r="O24" s="75">
        <v>1</v>
      </c>
      <c r="P24" s="3"/>
      <c r="Q24" s="3"/>
    </row>
    <row r="25" spans="1:17" ht="15.75" customHeight="1">
      <c r="A25" s="111"/>
      <c r="B25" s="87"/>
      <c r="C25" s="83"/>
      <c r="D25" s="83"/>
      <c r="E25" s="84"/>
      <c r="F25" s="75">
        <v>1</v>
      </c>
      <c r="G25" s="93"/>
      <c r="H25" s="85"/>
      <c r="I25" s="75">
        <v>1</v>
      </c>
      <c r="J25" s="75"/>
      <c r="K25" s="110"/>
      <c r="L25" s="75">
        <v>0.85</v>
      </c>
      <c r="M25" s="95"/>
      <c r="N25" s="86"/>
      <c r="O25" s="75">
        <v>1</v>
      </c>
      <c r="P25" s="3"/>
      <c r="Q25" s="3"/>
    </row>
    <row r="26" spans="1:17">
      <c r="A26" s="111"/>
      <c r="B26" s="87"/>
      <c r="C26" s="83"/>
      <c r="D26" s="83"/>
      <c r="E26" s="84"/>
      <c r="F26" s="75">
        <v>1</v>
      </c>
      <c r="G26" s="93"/>
      <c r="H26" s="85"/>
      <c r="I26" s="75">
        <v>1</v>
      </c>
      <c r="J26" s="75"/>
      <c r="K26" s="110"/>
      <c r="L26" s="75">
        <v>0.85</v>
      </c>
      <c r="M26" s="95"/>
      <c r="N26" s="86"/>
      <c r="O26" s="75">
        <v>1</v>
      </c>
      <c r="P26" s="3"/>
      <c r="Q26" s="3"/>
    </row>
    <row r="27" spans="1:17">
      <c r="A27" s="111"/>
      <c r="B27" s="87"/>
      <c r="C27" s="83"/>
      <c r="D27" s="83"/>
      <c r="E27" s="84"/>
      <c r="F27" s="75">
        <v>1</v>
      </c>
      <c r="G27" s="93"/>
      <c r="H27" s="85"/>
      <c r="I27" s="75">
        <v>1</v>
      </c>
      <c r="J27" s="75"/>
      <c r="K27" s="110"/>
      <c r="L27" s="75">
        <v>0.85</v>
      </c>
      <c r="M27" s="95"/>
      <c r="N27" s="86"/>
      <c r="O27" s="75">
        <v>1</v>
      </c>
      <c r="P27" s="3"/>
    </row>
    <row r="28" spans="1:17">
      <c r="A28" s="111"/>
      <c r="B28" s="87"/>
      <c r="C28" s="83"/>
      <c r="D28" s="83"/>
      <c r="E28" s="84"/>
      <c r="F28" s="75">
        <v>1</v>
      </c>
      <c r="G28" s="93"/>
      <c r="H28" s="85"/>
      <c r="I28" s="75">
        <v>1</v>
      </c>
      <c r="J28" s="75"/>
      <c r="K28" s="110"/>
      <c r="L28" s="75">
        <v>0.85</v>
      </c>
      <c r="M28" s="95"/>
      <c r="N28" s="86"/>
      <c r="O28" s="75">
        <v>1</v>
      </c>
      <c r="P28" s="3"/>
    </row>
    <row r="29" spans="1:17" ht="14.25" customHeight="1">
      <c r="A29" s="111"/>
      <c r="B29" s="87"/>
      <c r="C29" s="83"/>
      <c r="D29" s="83"/>
      <c r="E29" s="84"/>
      <c r="F29" s="75">
        <v>1</v>
      </c>
      <c r="G29" s="93"/>
      <c r="H29" s="85"/>
      <c r="I29" s="75">
        <v>1</v>
      </c>
      <c r="J29" s="75"/>
      <c r="K29" s="110"/>
      <c r="L29" s="75">
        <v>0.85</v>
      </c>
      <c r="M29" s="95"/>
      <c r="N29" s="86"/>
      <c r="O29" s="75">
        <v>1</v>
      </c>
      <c r="P29" s="3"/>
    </row>
    <row r="30" spans="1:17">
      <c r="A30" s="111"/>
      <c r="B30" s="87"/>
      <c r="C30" s="83"/>
      <c r="D30" s="83"/>
      <c r="E30" s="84"/>
      <c r="F30" s="75">
        <v>1</v>
      </c>
      <c r="G30" s="93"/>
      <c r="H30" s="85"/>
      <c r="I30" s="75">
        <v>1</v>
      </c>
      <c r="J30" s="75"/>
      <c r="K30" s="110"/>
      <c r="L30" s="75">
        <v>0.85</v>
      </c>
      <c r="M30" s="95"/>
      <c r="N30" s="86"/>
      <c r="O30" s="75">
        <v>1</v>
      </c>
      <c r="P30" s="3"/>
    </row>
    <row r="31" spans="1:17">
      <c r="A31" s="111"/>
      <c r="B31" s="87"/>
      <c r="C31" s="83"/>
      <c r="D31" s="83"/>
      <c r="E31" s="84"/>
      <c r="F31" s="75">
        <v>1</v>
      </c>
      <c r="G31" s="93"/>
      <c r="H31" s="85"/>
      <c r="I31" s="75">
        <v>1</v>
      </c>
      <c r="J31" s="75"/>
      <c r="K31" s="110"/>
      <c r="L31" s="75">
        <v>0.85</v>
      </c>
      <c r="M31" s="95"/>
      <c r="N31" s="86"/>
      <c r="O31" s="75">
        <v>1</v>
      </c>
      <c r="P31" s="3"/>
    </row>
    <row r="32" spans="1:17">
      <c r="A32" s="111"/>
      <c r="B32" s="87"/>
      <c r="C32" s="83"/>
      <c r="D32" s="83"/>
      <c r="E32" s="84"/>
      <c r="F32" s="75">
        <v>1</v>
      </c>
      <c r="G32" s="93"/>
      <c r="H32" s="85"/>
      <c r="I32" s="75">
        <v>1</v>
      </c>
      <c r="J32" s="75"/>
      <c r="K32" s="110"/>
      <c r="L32" s="75">
        <v>0.85</v>
      </c>
      <c r="M32" s="95"/>
      <c r="N32" s="86"/>
      <c r="O32" s="75">
        <v>1</v>
      </c>
      <c r="P32" s="3"/>
    </row>
    <row r="33" spans="1:16">
      <c r="P33" s="3"/>
    </row>
    <row r="34" spans="1:16" ht="13.8" thickBot="1">
      <c r="A34" s="49" t="s">
        <v>18</v>
      </c>
      <c r="F34" s="49" t="s">
        <v>26</v>
      </c>
      <c r="H34" s="3"/>
      <c r="I34" s="3"/>
      <c r="P34" s="3"/>
    </row>
    <row r="35" spans="1:16" ht="13.8" thickBot="1">
      <c r="A35" s="62" t="s">
        <v>19</v>
      </c>
      <c r="B35" s="31" t="s">
        <v>21</v>
      </c>
      <c r="C35" s="31" t="s">
        <v>22</v>
      </c>
      <c r="D35" s="30" t="s">
        <v>23</v>
      </c>
      <c r="E35"/>
      <c r="F35" s="62" t="s">
        <v>19</v>
      </c>
      <c r="G35" s="63" t="s">
        <v>21</v>
      </c>
      <c r="H35" s="30" t="s">
        <v>28</v>
      </c>
      <c r="I35" s="67"/>
      <c r="P35" s="3"/>
    </row>
    <row r="36" spans="1:16">
      <c r="A36" s="10">
        <v>500</v>
      </c>
      <c r="B36" s="7">
        <v>1400</v>
      </c>
      <c r="C36" s="8">
        <v>2000</v>
      </c>
      <c r="D36" s="8">
        <v>2200</v>
      </c>
      <c r="E36"/>
      <c r="F36" s="6">
        <v>50</v>
      </c>
      <c r="G36" s="1">
        <v>530</v>
      </c>
      <c r="H36" s="5">
        <v>560</v>
      </c>
      <c r="I36" s="67"/>
      <c r="P36" s="3"/>
    </row>
    <row r="37" spans="1:16">
      <c r="A37" s="10">
        <v>600</v>
      </c>
      <c r="B37" s="7">
        <v>1540</v>
      </c>
      <c r="C37" s="8">
        <v>2180</v>
      </c>
      <c r="D37" s="8">
        <v>2400</v>
      </c>
      <c r="E37"/>
      <c r="F37" s="10">
        <v>100</v>
      </c>
      <c r="G37" s="7">
        <v>580</v>
      </c>
      <c r="H37" s="9">
        <v>635</v>
      </c>
      <c r="I37" s="67"/>
      <c r="P37" s="3"/>
    </row>
    <row r="38" spans="1:16">
      <c r="A38" s="10">
        <v>700</v>
      </c>
      <c r="B38" s="7">
        <v>1680</v>
      </c>
      <c r="C38" s="8">
        <v>2360</v>
      </c>
      <c r="D38" s="8">
        <v>2600</v>
      </c>
      <c r="E38"/>
      <c r="F38" s="10">
        <v>150</v>
      </c>
      <c r="G38" s="7">
        <v>630</v>
      </c>
      <c r="H38" s="9">
        <v>710</v>
      </c>
      <c r="I38" s="67"/>
    </row>
    <row r="39" spans="1:16">
      <c r="A39" s="10">
        <v>800</v>
      </c>
      <c r="B39" s="7">
        <v>1820</v>
      </c>
      <c r="C39" s="8">
        <v>2540</v>
      </c>
      <c r="D39" s="8">
        <v>2800</v>
      </c>
      <c r="E39"/>
      <c r="F39" s="10">
        <v>200</v>
      </c>
      <c r="G39" s="7">
        <v>680</v>
      </c>
      <c r="H39" s="9">
        <v>785</v>
      </c>
      <c r="I39" s="67"/>
    </row>
    <row r="40" spans="1:16">
      <c r="A40" s="10">
        <v>900</v>
      </c>
      <c r="B40" s="7">
        <v>1960</v>
      </c>
      <c r="C40" s="8">
        <v>2720</v>
      </c>
      <c r="D40" s="8">
        <v>3000</v>
      </c>
      <c r="E40"/>
      <c r="F40" s="10">
        <v>250</v>
      </c>
      <c r="G40" s="7">
        <v>730</v>
      </c>
      <c r="H40" s="9">
        <v>860</v>
      </c>
      <c r="I40" s="67"/>
    </row>
    <row r="41" spans="1:16">
      <c r="A41" s="10">
        <v>1000</v>
      </c>
      <c r="B41" s="7">
        <v>2100</v>
      </c>
      <c r="C41" s="8">
        <v>2900</v>
      </c>
      <c r="D41" s="8">
        <v>3200</v>
      </c>
      <c r="E41"/>
      <c r="F41" s="10">
        <v>300</v>
      </c>
      <c r="G41" s="7">
        <v>780</v>
      </c>
      <c r="H41" s="9">
        <v>935</v>
      </c>
      <c r="I41" s="67"/>
    </row>
    <row r="42" spans="1:16">
      <c r="A42" s="10">
        <v>1250</v>
      </c>
      <c r="B42" s="7">
        <v>2400</v>
      </c>
      <c r="C42" s="8">
        <v>3300</v>
      </c>
      <c r="D42" s="8">
        <v>3650</v>
      </c>
      <c r="E42"/>
      <c r="F42" s="10">
        <v>400</v>
      </c>
      <c r="G42" s="7">
        <v>880</v>
      </c>
      <c r="H42" s="9">
        <v>1085</v>
      </c>
      <c r="I42" s="67"/>
    </row>
    <row r="43" spans="1:16">
      <c r="A43" s="10">
        <v>1500</v>
      </c>
      <c r="B43" s="7">
        <v>2700</v>
      </c>
      <c r="C43" s="8">
        <v>3700</v>
      </c>
      <c r="D43" s="8">
        <v>4100</v>
      </c>
      <c r="E43"/>
      <c r="F43" s="10">
        <v>500</v>
      </c>
      <c r="G43" s="7">
        <v>980</v>
      </c>
      <c r="H43" s="9">
        <v>1235</v>
      </c>
      <c r="I43" s="67"/>
    </row>
    <row r="44" spans="1:16">
      <c r="A44" s="10">
        <v>1750</v>
      </c>
      <c r="B44" s="7">
        <v>3000</v>
      </c>
      <c r="C44" s="8">
        <v>4100</v>
      </c>
      <c r="D44" s="8">
        <v>4550</v>
      </c>
      <c r="E44"/>
      <c r="F44" s="10">
        <v>600</v>
      </c>
      <c r="G44" s="7">
        <v>1080</v>
      </c>
      <c r="H44" s="9">
        <v>1385</v>
      </c>
      <c r="I44" s="67"/>
    </row>
    <row r="45" spans="1:16">
      <c r="A45" s="10">
        <v>2000</v>
      </c>
      <c r="B45" s="7">
        <v>3300</v>
      </c>
      <c r="C45" s="8">
        <v>4500</v>
      </c>
      <c r="D45" s="8">
        <v>5000</v>
      </c>
      <c r="E45"/>
      <c r="F45" s="10">
        <v>700</v>
      </c>
      <c r="G45" s="7">
        <v>1180</v>
      </c>
      <c r="H45" s="9">
        <v>1535</v>
      </c>
      <c r="I45" s="67"/>
    </row>
    <row r="46" spans="1:16">
      <c r="A46" s="10">
        <v>2500</v>
      </c>
      <c r="B46" s="7">
        <v>3800</v>
      </c>
      <c r="C46" s="8">
        <v>5200</v>
      </c>
      <c r="D46" s="8">
        <v>5800</v>
      </c>
      <c r="E46"/>
      <c r="F46" s="10">
        <v>800</v>
      </c>
      <c r="G46" s="7">
        <v>1280</v>
      </c>
      <c r="H46" s="9">
        <v>1685</v>
      </c>
      <c r="I46" s="67"/>
    </row>
    <row r="47" spans="1:16">
      <c r="A47" s="10">
        <v>3000</v>
      </c>
      <c r="B47" s="7">
        <v>4300</v>
      </c>
      <c r="C47" s="8">
        <v>5900</v>
      </c>
      <c r="D47" s="8">
        <v>6600</v>
      </c>
      <c r="E47"/>
      <c r="F47" s="10">
        <v>900</v>
      </c>
      <c r="G47" s="7">
        <v>1380</v>
      </c>
      <c r="H47" s="9">
        <v>1835</v>
      </c>
      <c r="I47" s="67"/>
    </row>
    <row r="48" spans="1:16">
      <c r="A48" s="10">
        <v>3500</v>
      </c>
      <c r="B48" s="7">
        <v>4800</v>
      </c>
      <c r="C48" s="8">
        <v>6600</v>
      </c>
      <c r="D48" s="8">
        <v>7400</v>
      </c>
      <c r="E48"/>
      <c r="F48" s="10">
        <v>1000</v>
      </c>
      <c r="G48" s="7">
        <v>1480</v>
      </c>
      <c r="H48" s="8">
        <v>1985</v>
      </c>
      <c r="I48" s="3"/>
    </row>
    <row r="49" spans="1:9">
      <c r="A49" s="10">
        <v>4000</v>
      </c>
      <c r="B49" s="7">
        <v>5300</v>
      </c>
      <c r="C49" s="8">
        <v>7300</v>
      </c>
      <c r="D49" s="8">
        <v>8200</v>
      </c>
      <c r="E49"/>
      <c r="F49" s="10">
        <v>1250</v>
      </c>
      <c r="G49" s="7">
        <v>1700</v>
      </c>
      <c r="H49" s="8">
        <v>2255</v>
      </c>
      <c r="I49" s="3"/>
    </row>
    <row r="50" spans="1:9">
      <c r="A50" s="10">
        <v>4500</v>
      </c>
      <c r="B50" s="7">
        <v>5800</v>
      </c>
      <c r="C50" s="8">
        <v>8000</v>
      </c>
      <c r="D50" s="8">
        <v>9000</v>
      </c>
      <c r="E50"/>
      <c r="F50" s="10">
        <v>1500</v>
      </c>
      <c r="G50" s="7">
        <v>1920</v>
      </c>
      <c r="H50" s="8">
        <v>2525</v>
      </c>
      <c r="I50" s="3"/>
    </row>
    <row r="51" spans="1:9">
      <c r="A51" s="10">
        <v>5000</v>
      </c>
      <c r="B51" s="7">
        <v>6300</v>
      </c>
      <c r="C51" s="8">
        <v>8700</v>
      </c>
      <c r="D51" s="8">
        <v>9800</v>
      </c>
      <c r="E51"/>
      <c r="F51" s="10">
        <v>1750</v>
      </c>
      <c r="G51" s="7">
        <v>2140</v>
      </c>
      <c r="H51" s="8">
        <v>2795</v>
      </c>
      <c r="I51" s="3"/>
    </row>
    <row r="52" spans="1:9" ht="13.8" thickBot="1">
      <c r="A52" s="10">
        <v>5500</v>
      </c>
      <c r="B52" s="7">
        <v>6800</v>
      </c>
      <c r="C52" s="8">
        <v>9400</v>
      </c>
      <c r="D52" s="8">
        <v>10600</v>
      </c>
      <c r="E52"/>
      <c r="F52" s="13">
        <v>2000</v>
      </c>
      <c r="G52" s="12">
        <v>2360</v>
      </c>
      <c r="H52" s="8">
        <v>3065</v>
      </c>
      <c r="I52" s="3"/>
    </row>
    <row r="53" spans="1:9">
      <c r="A53" s="10">
        <v>6000</v>
      </c>
      <c r="B53" s="7">
        <v>7300</v>
      </c>
      <c r="C53" s="8">
        <v>10100</v>
      </c>
      <c r="D53" s="8">
        <v>11400</v>
      </c>
      <c r="E53"/>
      <c r="H53" s="3"/>
      <c r="I53" s="3"/>
    </row>
    <row r="54" spans="1:9" ht="13.8" thickBot="1">
      <c r="A54" s="10">
        <v>7000</v>
      </c>
      <c r="B54" s="7">
        <v>8100</v>
      </c>
      <c r="C54" s="8">
        <v>11200</v>
      </c>
      <c r="D54" s="8">
        <v>12700</v>
      </c>
      <c r="E54"/>
      <c r="F54" s="49" t="s">
        <v>25</v>
      </c>
      <c r="H54" s="3"/>
      <c r="I54" s="3"/>
    </row>
    <row r="55" spans="1:9" ht="13.8" thickBot="1">
      <c r="A55" s="10">
        <v>8000</v>
      </c>
      <c r="B55" s="7">
        <v>8900</v>
      </c>
      <c r="C55" s="8">
        <v>12300</v>
      </c>
      <c r="D55" s="8">
        <v>14000</v>
      </c>
      <c r="E55"/>
      <c r="F55" s="62" t="s">
        <v>19</v>
      </c>
      <c r="G55" s="63" t="s">
        <v>21</v>
      </c>
      <c r="H55" s="30" t="s">
        <v>28</v>
      </c>
      <c r="I55" s="3"/>
    </row>
    <row r="56" spans="1:9">
      <c r="A56" s="10">
        <v>9000</v>
      </c>
      <c r="B56" s="7">
        <v>9700</v>
      </c>
      <c r="C56" s="8">
        <v>13400</v>
      </c>
      <c r="D56" s="8">
        <v>15300</v>
      </c>
      <c r="E56"/>
      <c r="F56" s="15">
        <v>100</v>
      </c>
      <c r="G56" s="1">
        <v>570</v>
      </c>
      <c r="H56" s="2">
        <v>590</v>
      </c>
      <c r="I56" s="3"/>
    </row>
    <row r="57" spans="1:9" ht="13.8" thickBot="1">
      <c r="A57" s="13">
        <v>10000</v>
      </c>
      <c r="B57" s="7">
        <v>10500</v>
      </c>
      <c r="C57" s="8">
        <v>14500</v>
      </c>
      <c r="D57" s="8">
        <v>16600</v>
      </c>
      <c r="E57"/>
      <c r="F57" s="10">
        <v>200</v>
      </c>
      <c r="G57" s="7">
        <v>650</v>
      </c>
      <c r="H57" s="8">
        <v>690</v>
      </c>
      <c r="I57" s="3"/>
    </row>
    <row r="58" spans="1:9">
      <c r="E58"/>
      <c r="F58" s="10">
        <v>300</v>
      </c>
      <c r="G58" s="7">
        <v>730</v>
      </c>
      <c r="H58" s="8">
        <v>790</v>
      </c>
      <c r="I58" s="3"/>
    </row>
    <row r="59" spans="1:9">
      <c r="D59"/>
      <c r="E59"/>
      <c r="F59" s="10">
        <v>400</v>
      </c>
      <c r="G59" s="7">
        <v>810</v>
      </c>
      <c r="H59" s="8">
        <v>890</v>
      </c>
      <c r="I59" s="3"/>
    </row>
    <row r="60" spans="1:9" ht="13.8" thickBot="1">
      <c r="A60" s="49" t="s">
        <v>27</v>
      </c>
      <c r="D60"/>
      <c r="E60"/>
      <c r="F60" s="10">
        <v>500</v>
      </c>
      <c r="G60" s="7">
        <v>890</v>
      </c>
      <c r="H60" s="8">
        <v>990</v>
      </c>
      <c r="I60" s="3"/>
    </row>
    <row r="61" spans="1:9" ht="13.8" thickBot="1">
      <c r="A61" s="64" t="s">
        <v>19</v>
      </c>
      <c r="B61" s="31" t="s">
        <v>29</v>
      </c>
      <c r="C61" s="31" t="s">
        <v>30</v>
      </c>
      <c r="D61" s="30" t="s">
        <v>28</v>
      </c>
      <c r="E61"/>
      <c r="F61" s="10">
        <v>600</v>
      </c>
      <c r="G61" s="7">
        <v>970</v>
      </c>
      <c r="H61" s="8">
        <v>1090</v>
      </c>
    </row>
    <row r="62" spans="1:9" ht="13.8" thickBot="1">
      <c r="A62" s="16">
        <v>1000</v>
      </c>
      <c r="B62" s="2">
        <v>1800</v>
      </c>
      <c r="C62" s="2">
        <v>2200</v>
      </c>
      <c r="D62" s="2">
        <v>2700</v>
      </c>
      <c r="F62" s="10">
        <v>700</v>
      </c>
      <c r="G62" s="7">
        <v>1050</v>
      </c>
      <c r="H62" s="8">
        <v>1190</v>
      </c>
    </row>
    <row r="63" spans="1:9">
      <c r="A63" s="6">
        <v>2000</v>
      </c>
      <c r="B63" s="7">
        <v>2400</v>
      </c>
      <c r="C63" s="8">
        <v>2900</v>
      </c>
      <c r="D63" s="8">
        <v>3850</v>
      </c>
      <c r="F63" s="10">
        <v>800</v>
      </c>
      <c r="G63" s="7">
        <v>1130</v>
      </c>
      <c r="H63" s="8">
        <v>1290</v>
      </c>
    </row>
    <row r="64" spans="1:9">
      <c r="A64" s="10">
        <v>3000</v>
      </c>
      <c r="B64" s="7">
        <v>3000</v>
      </c>
      <c r="C64" s="8">
        <v>3600</v>
      </c>
      <c r="D64" s="8">
        <v>5000</v>
      </c>
      <c r="F64" s="10">
        <v>900</v>
      </c>
      <c r="G64" s="7">
        <v>1210</v>
      </c>
      <c r="H64" s="8">
        <v>1390</v>
      </c>
    </row>
    <row r="65" spans="1:9">
      <c r="A65" s="10">
        <v>4000</v>
      </c>
      <c r="B65" s="7">
        <v>3600</v>
      </c>
      <c r="C65" s="8">
        <v>4300</v>
      </c>
      <c r="D65" s="8">
        <v>6150</v>
      </c>
      <c r="F65" s="10">
        <v>1000</v>
      </c>
      <c r="G65" s="7">
        <v>1290</v>
      </c>
      <c r="H65" s="8">
        <v>1490</v>
      </c>
    </row>
    <row r="66" spans="1:9">
      <c r="A66" s="10">
        <v>5000</v>
      </c>
      <c r="B66" s="7">
        <v>4200</v>
      </c>
      <c r="C66" s="8">
        <v>5000</v>
      </c>
      <c r="D66" s="8">
        <v>7300</v>
      </c>
      <c r="F66" s="10">
        <v>1100</v>
      </c>
      <c r="G66" s="7">
        <v>1370</v>
      </c>
      <c r="H66" s="8">
        <v>1590</v>
      </c>
    </row>
    <row r="67" spans="1:9">
      <c r="A67" s="10">
        <v>6000</v>
      </c>
      <c r="B67" s="7">
        <v>4700</v>
      </c>
      <c r="C67" s="8">
        <v>5600</v>
      </c>
      <c r="D67" s="8">
        <v>8350</v>
      </c>
      <c r="F67" s="10">
        <v>1200</v>
      </c>
      <c r="G67" s="7">
        <v>1450</v>
      </c>
      <c r="H67" s="8">
        <v>1690</v>
      </c>
    </row>
    <row r="68" spans="1:9">
      <c r="A68" s="10">
        <v>7000</v>
      </c>
      <c r="B68" s="7">
        <v>5200</v>
      </c>
      <c r="C68" s="8">
        <v>6200</v>
      </c>
      <c r="D68" s="8">
        <v>9400</v>
      </c>
      <c r="F68" s="10">
        <v>1300</v>
      </c>
      <c r="G68" s="7">
        <v>1530</v>
      </c>
      <c r="H68" s="8">
        <v>1790</v>
      </c>
    </row>
    <row r="69" spans="1:9">
      <c r="A69" s="10">
        <v>8000</v>
      </c>
      <c r="B69" s="7">
        <v>5700</v>
      </c>
      <c r="C69" s="8">
        <v>6800</v>
      </c>
      <c r="D69" s="8">
        <v>10450</v>
      </c>
      <c r="F69" s="10">
        <v>1400</v>
      </c>
      <c r="G69" s="7">
        <v>1610</v>
      </c>
      <c r="H69" s="8">
        <v>1890</v>
      </c>
    </row>
    <row r="70" spans="1:9">
      <c r="A70" s="10">
        <v>9000</v>
      </c>
      <c r="B70" s="7">
        <v>6200</v>
      </c>
      <c r="C70" s="8">
        <v>7400</v>
      </c>
      <c r="D70" s="8">
        <v>11500</v>
      </c>
      <c r="F70" s="10">
        <v>1500</v>
      </c>
      <c r="G70" s="7">
        <v>1690</v>
      </c>
      <c r="H70" s="8">
        <v>1990</v>
      </c>
    </row>
    <row r="71" spans="1:9" ht="13.8" thickBot="1">
      <c r="A71" s="13">
        <v>10000</v>
      </c>
      <c r="B71" s="7">
        <v>6700</v>
      </c>
      <c r="C71" s="8">
        <v>8000</v>
      </c>
      <c r="D71" s="8">
        <v>12550</v>
      </c>
      <c r="F71" s="10">
        <v>1600</v>
      </c>
      <c r="G71" s="7">
        <v>1770</v>
      </c>
      <c r="H71" s="8">
        <v>2090</v>
      </c>
    </row>
    <row r="72" spans="1:9">
      <c r="F72" s="10">
        <v>1700</v>
      </c>
      <c r="G72" s="7">
        <v>1850</v>
      </c>
      <c r="H72" s="8">
        <v>2190</v>
      </c>
      <c r="I72" s="3"/>
    </row>
    <row r="73" spans="1:9">
      <c r="F73" s="10">
        <v>1800</v>
      </c>
      <c r="G73" s="7">
        <v>1930</v>
      </c>
      <c r="H73" s="8">
        <v>2290</v>
      </c>
      <c r="I73" s="3"/>
    </row>
    <row r="74" spans="1:9">
      <c r="F74" s="21">
        <v>1900</v>
      </c>
      <c r="G74" s="19">
        <v>2010</v>
      </c>
      <c r="H74" s="20">
        <v>2390</v>
      </c>
      <c r="I74" s="3"/>
    </row>
    <row r="75" spans="1:9" ht="13.8" thickBot="1">
      <c r="F75" s="13">
        <v>2000</v>
      </c>
      <c r="G75" s="7">
        <v>2090</v>
      </c>
      <c r="H75" s="8">
        <v>2490</v>
      </c>
      <c r="I75" s="3"/>
    </row>
    <row r="76" spans="1:9">
      <c r="F76" s="3"/>
      <c r="G76" s="3"/>
      <c r="H76" s="3"/>
      <c r="I76" s="3"/>
    </row>
  </sheetData>
  <mergeCells count="1">
    <mergeCell ref="P6:Q6"/>
  </mergeCells>
  <phoneticPr fontId="10"/>
  <conditionalFormatting sqref="B7:D10">
    <cfRule type="cellIs" dxfId="0" priority="1" stopIfTrue="1" operator="equal">
      <formula>0</formula>
    </cfRule>
  </conditionalFormatting>
  <hyperlinks>
    <hyperlink ref="A4" r:id="rId1"/>
  </hyperlinks>
  <pageMargins left="0.69930555555555596" right="0.69930555555555596" top="0.75" bottom="0.75" header="0.3" footer="0.3"/>
  <pageSetup paperSize="9" orientation="portrait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Sheet5!$A$2:$A$5</xm:f>
          </x14:formula1>
          <xm:sqref>M9</xm:sqref>
        </x14:dataValidation>
        <x14:dataValidation type="list" allowBlank="1" showInputMessage="1" showErrorMessage="1">
          <x14:formula1>
            <xm:f>Sheet2!$B$2:$B$6</xm:f>
          </x14:formula1>
          <xm:sqref>N18:N32</xm:sqref>
        </x14:dataValidation>
        <x14:dataValidation type="list" allowBlank="1" showInputMessage="1" showErrorMessage="1">
          <x14:formula1>
            <xm:f>Sheet2!$B$2:$B$19</xm:f>
          </x14:formula1>
          <xm:sqref>N17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workbookViewId="0">
      <selection activeCell="B6" sqref="B6"/>
    </sheetView>
  </sheetViews>
  <sheetFormatPr defaultRowHeight="13.2"/>
  <cols>
    <col min="1" max="1" width="11.6640625" customWidth="1"/>
    <col min="3" max="3" width="9.33203125" customWidth="1"/>
    <col min="4" max="4" width="9.77734375" customWidth="1"/>
    <col min="5" max="5" width="10.21875" customWidth="1"/>
    <col min="6" max="6" width="10.33203125" customWidth="1"/>
    <col min="7" max="7" width="11.109375" customWidth="1"/>
  </cols>
  <sheetData>
    <row r="2" spans="1:7">
      <c r="A2" s="127" t="s">
        <v>80</v>
      </c>
      <c r="B2" s="117"/>
      <c r="C2" s="117"/>
      <c r="D2" s="117"/>
      <c r="E2" s="117"/>
      <c r="F2" s="117"/>
      <c r="G2" s="117"/>
    </row>
    <row r="3" spans="1:7">
      <c r="A3" s="117"/>
      <c r="B3" s="117"/>
      <c r="C3" s="117"/>
      <c r="D3" s="117"/>
      <c r="E3" s="117"/>
      <c r="F3" s="117"/>
      <c r="G3" s="117"/>
    </row>
    <row r="4" spans="1:7" ht="13.8" thickBot="1">
      <c r="A4" s="116" t="s">
        <v>79</v>
      </c>
      <c r="B4" s="117"/>
      <c r="C4" s="117"/>
      <c r="D4" s="117"/>
      <c r="E4" s="117"/>
      <c r="F4" s="117"/>
      <c r="G4" s="117"/>
    </row>
    <row r="5" spans="1:7" ht="13.8" thickBot="1">
      <c r="A5" s="118" t="s">
        <v>81</v>
      </c>
      <c r="B5" s="119" t="s">
        <v>82</v>
      </c>
      <c r="C5" s="119" t="s">
        <v>83</v>
      </c>
      <c r="D5" s="120" t="s">
        <v>84</v>
      </c>
      <c r="E5" s="117"/>
      <c r="F5" s="117"/>
      <c r="G5" s="117"/>
    </row>
    <row r="6" spans="1:7">
      <c r="A6" s="121" t="s">
        <v>85</v>
      </c>
      <c r="B6" s="122">
        <v>0.1</v>
      </c>
      <c r="C6" s="122">
        <v>0.13</v>
      </c>
      <c r="D6" s="122">
        <v>0.15</v>
      </c>
      <c r="E6" s="117"/>
      <c r="F6" s="117"/>
      <c r="G6" s="117"/>
    </row>
    <row r="7" spans="1:7">
      <c r="A7" s="117"/>
      <c r="B7" s="117"/>
      <c r="C7" s="117"/>
      <c r="D7" s="117"/>
      <c r="E7" s="117"/>
      <c r="F7" s="117"/>
      <c r="G7" s="117"/>
    </row>
    <row r="8" spans="1:7" ht="13.8" thickBot="1">
      <c r="A8" s="116" t="s">
        <v>86</v>
      </c>
      <c r="B8" s="117"/>
      <c r="C8" s="117"/>
      <c r="D8" s="117"/>
      <c r="E8" s="117"/>
      <c r="F8" s="117"/>
      <c r="G8" s="117"/>
    </row>
    <row r="9" spans="1:7" ht="13.8" thickBot="1">
      <c r="A9" s="118" t="s">
        <v>81</v>
      </c>
      <c r="B9" s="119" t="s">
        <v>87</v>
      </c>
      <c r="C9" s="119" t="s">
        <v>88</v>
      </c>
      <c r="D9" s="123" t="s">
        <v>89</v>
      </c>
      <c r="E9" s="119" t="s">
        <v>90</v>
      </c>
      <c r="F9" s="119" t="s">
        <v>91</v>
      </c>
      <c r="G9" s="120" t="s">
        <v>92</v>
      </c>
    </row>
    <row r="10" spans="1:7">
      <c r="A10" s="121" t="s">
        <v>85</v>
      </c>
      <c r="B10" s="122">
        <v>0.1</v>
      </c>
      <c r="C10" s="122">
        <v>0.15</v>
      </c>
      <c r="D10" s="124">
        <v>0.18</v>
      </c>
      <c r="E10" s="122">
        <v>0.2</v>
      </c>
      <c r="F10" s="122">
        <v>0.22</v>
      </c>
      <c r="G10" s="122">
        <v>0.23</v>
      </c>
    </row>
    <row r="11" spans="1:7">
      <c r="A11" s="117"/>
      <c r="B11" s="117"/>
      <c r="C11" s="117"/>
      <c r="D11" s="117"/>
      <c r="E11" s="117"/>
      <c r="F11" s="117"/>
      <c r="G11" s="117"/>
    </row>
    <row r="12" spans="1:7">
      <c r="A12" s="117"/>
      <c r="B12" s="117"/>
      <c r="C12" s="117"/>
      <c r="D12" s="117"/>
      <c r="E12" s="117"/>
      <c r="F12" s="117"/>
      <c r="G12" s="117"/>
    </row>
    <row r="13" spans="1:7">
      <c r="A13" s="127" t="s">
        <v>93</v>
      </c>
      <c r="B13" s="117"/>
      <c r="C13" s="117"/>
      <c r="D13" s="117"/>
      <c r="E13" s="117"/>
      <c r="F13" s="117"/>
      <c r="G13" s="117"/>
    </row>
    <row r="14" spans="1:7">
      <c r="A14" s="117"/>
      <c r="B14" s="117"/>
      <c r="C14" s="117"/>
      <c r="D14" s="117"/>
      <c r="E14" s="117"/>
      <c r="F14" s="117"/>
      <c r="G14" s="117"/>
    </row>
    <row r="15" spans="1:7" ht="13.8" thickBot="1">
      <c r="A15" s="116" t="s">
        <v>79</v>
      </c>
      <c r="B15" s="117"/>
      <c r="C15" s="117"/>
      <c r="D15" s="117"/>
      <c r="E15" s="117"/>
      <c r="F15" s="117"/>
      <c r="G15" s="117"/>
    </row>
    <row r="16" spans="1:7" ht="13.8" thickBot="1">
      <c r="A16" s="118" t="s">
        <v>81</v>
      </c>
      <c r="B16" s="119" t="s">
        <v>82</v>
      </c>
      <c r="C16" s="119" t="s">
        <v>83</v>
      </c>
      <c r="D16" s="120" t="s">
        <v>84</v>
      </c>
      <c r="E16" s="117"/>
      <c r="F16" s="117"/>
      <c r="G16" s="117"/>
    </row>
    <row r="17" spans="1:7">
      <c r="A17" s="121" t="s">
        <v>94</v>
      </c>
      <c r="B17" s="125" t="s">
        <v>95</v>
      </c>
      <c r="C17" s="125" t="s">
        <v>96</v>
      </c>
      <c r="D17" s="125" t="s">
        <v>97</v>
      </c>
      <c r="E17" s="117"/>
      <c r="F17" s="117"/>
      <c r="G17" s="117"/>
    </row>
    <row r="18" spans="1:7">
      <c r="A18" s="117"/>
      <c r="B18" s="117"/>
      <c r="C18" s="117"/>
      <c r="D18" s="117"/>
      <c r="E18" s="117"/>
      <c r="F18" s="117"/>
      <c r="G18" s="117"/>
    </row>
    <row r="19" spans="1:7" ht="13.8" thickBot="1">
      <c r="A19" s="116" t="s">
        <v>86</v>
      </c>
      <c r="B19" s="117"/>
      <c r="C19" s="117"/>
      <c r="D19" s="117"/>
      <c r="E19" s="117"/>
      <c r="F19" s="117"/>
      <c r="G19" s="117"/>
    </row>
    <row r="20" spans="1:7" ht="13.8" thickBot="1">
      <c r="A20" s="118" t="s">
        <v>81</v>
      </c>
      <c r="B20" s="119" t="s">
        <v>87</v>
      </c>
      <c r="C20" s="119" t="s">
        <v>88</v>
      </c>
      <c r="D20" s="123" t="s">
        <v>89</v>
      </c>
      <c r="E20" s="119" t="s">
        <v>90</v>
      </c>
      <c r="F20" s="119" t="s">
        <v>91</v>
      </c>
      <c r="G20" s="120" t="s">
        <v>92</v>
      </c>
    </row>
    <row r="21" spans="1:7">
      <c r="A21" s="121" t="s">
        <v>94</v>
      </c>
      <c r="B21" s="125" t="s">
        <v>95</v>
      </c>
      <c r="C21" s="125" t="s">
        <v>97</v>
      </c>
      <c r="D21" s="126" t="s">
        <v>98</v>
      </c>
      <c r="E21" s="125" t="s">
        <v>99</v>
      </c>
      <c r="F21" s="125" t="s">
        <v>100</v>
      </c>
      <c r="G21" s="125" t="s">
        <v>101</v>
      </c>
    </row>
  </sheetData>
  <phoneticPr fontId="1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3"/>
  <sheetViews>
    <sheetView workbookViewId="0">
      <selection activeCell="A14" sqref="A14"/>
    </sheetView>
  </sheetViews>
  <sheetFormatPr defaultRowHeight="13.2"/>
  <cols>
    <col min="2" max="2" width="12.44140625" customWidth="1"/>
    <col min="3" max="3" width="20.6640625" customWidth="1"/>
  </cols>
  <sheetData>
    <row r="2" spans="1:3">
      <c r="A2" s="49" t="s">
        <v>102</v>
      </c>
    </row>
    <row r="3" spans="1:3" ht="13.8" thickBot="1"/>
    <row r="4" spans="1:3" ht="13.8" thickBot="1">
      <c r="A4" s="128" t="s">
        <v>103</v>
      </c>
      <c r="B4" s="129" t="s">
        <v>104</v>
      </c>
      <c r="C4" s="130" t="s">
        <v>105</v>
      </c>
    </row>
    <row r="5" spans="1:3" ht="13.8" thickBot="1">
      <c r="A5" s="131">
        <v>0.01</v>
      </c>
      <c r="B5" s="132">
        <v>0.05</v>
      </c>
      <c r="C5" s="133">
        <v>7.0000000000000007E-2</v>
      </c>
    </row>
    <row r="8" spans="1:3">
      <c r="A8" s="49" t="s">
        <v>106</v>
      </c>
    </row>
    <row r="9" spans="1:3" ht="13.8" thickBot="1"/>
    <row r="10" spans="1:3" ht="13.8" thickBot="1">
      <c r="A10" s="128" t="s">
        <v>103</v>
      </c>
      <c r="B10" s="129" t="s">
        <v>107</v>
      </c>
      <c r="C10" s="130" t="s">
        <v>108</v>
      </c>
    </row>
    <row r="11" spans="1:3" ht="13.8" thickBot="1">
      <c r="A11" s="131">
        <v>0.01</v>
      </c>
      <c r="B11" s="132">
        <v>0.04</v>
      </c>
      <c r="C11" s="133">
        <v>0.05</v>
      </c>
    </row>
    <row r="13" spans="1:3">
      <c r="A13" s="72" t="s">
        <v>127</v>
      </c>
    </row>
  </sheetData>
  <phoneticPr fontId="10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0"/>
  <sheetViews>
    <sheetView workbookViewId="0">
      <selection activeCell="G26" sqref="G26"/>
    </sheetView>
  </sheetViews>
  <sheetFormatPr defaultRowHeight="13.2"/>
  <sheetData>
    <row r="2" spans="2:2">
      <c r="B2" s="72" t="s">
        <v>70</v>
      </c>
    </row>
    <row r="3" spans="2:2">
      <c r="B3" s="72" t="s">
        <v>63</v>
      </c>
    </row>
    <row r="4" spans="2:2">
      <c r="B4" s="72" t="s">
        <v>71</v>
      </c>
    </row>
    <row r="5" spans="2:2">
      <c r="B5" s="72" t="s">
        <v>72</v>
      </c>
    </row>
    <row r="6" spans="2:2">
      <c r="B6" s="72" t="s">
        <v>73</v>
      </c>
    </row>
    <row r="7" spans="2:2">
      <c r="B7" s="72"/>
    </row>
    <row r="8" spans="2:2">
      <c r="B8" s="72"/>
    </row>
    <row r="9" spans="2:2">
      <c r="B9" s="72"/>
    </row>
    <row r="10" spans="2:2">
      <c r="B10" s="72"/>
    </row>
  </sheetData>
  <phoneticPr fontId="1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workbookViewId="0">
      <selection activeCell="A5" sqref="A5"/>
    </sheetView>
  </sheetViews>
  <sheetFormatPr defaultColWidth="9" defaultRowHeight="13.2"/>
  <cols>
    <col min="1" max="1" width="37.21875" customWidth="1"/>
    <col min="2" max="2" width="43.88671875" customWidth="1"/>
  </cols>
  <sheetData>
    <row r="1" spans="1:2" ht="15.6">
      <c r="A1" s="22" t="s">
        <v>31</v>
      </c>
      <c r="B1" s="23" t="s">
        <v>32</v>
      </c>
    </row>
    <row r="2" spans="1:2" ht="58.5" customHeight="1">
      <c r="A2" s="24" t="s">
        <v>33</v>
      </c>
      <c r="B2" s="25" t="s">
        <v>34</v>
      </c>
    </row>
    <row r="3" spans="1:2" ht="76.2">
      <c r="A3" s="26" t="s">
        <v>35</v>
      </c>
      <c r="B3" s="25" t="s">
        <v>36</v>
      </c>
    </row>
    <row r="4" spans="1:2" ht="121.8">
      <c r="A4" s="26" t="s">
        <v>37</v>
      </c>
      <c r="B4" s="25" t="s">
        <v>38</v>
      </c>
    </row>
    <row r="5" spans="1:2" ht="46.8">
      <c r="A5" s="26" t="s">
        <v>39</v>
      </c>
      <c r="B5" s="154" t="s">
        <v>40</v>
      </c>
    </row>
    <row r="6" spans="1:2">
      <c r="A6" s="27" t="s">
        <v>41</v>
      </c>
      <c r="B6" s="154"/>
    </row>
    <row r="7" spans="1:2" ht="31.2">
      <c r="A7" s="26" t="s">
        <v>42</v>
      </c>
      <c r="B7" s="154" t="s">
        <v>34</v>
      </c>
    </row>
    <row r="8" spans="1:2">
      <c r="A8" s="27" t="s">
        <v>41</v>
      </c>
      <c r="B8" s="154"/>
    </row>
    <row r="9" spans="1:2" ht="46.8">
      <c r="A9" s="26" t="s">
        <v>43</v>
      </c>
      <c r="B9" s="154" t="s">
        <v>44</v>
      </c>
    </row>
    <row r="10" spans="1:2">
      <c r="A10" s="27" t="s">
        <v>41</v>
      </c>
      <c r="B10" s="154"/>
    </row>
    <row r="11" spans="1:2" ht="15.6">
      <c r="A11" s="26" t="s">
        <v>45</v>
      </c>
      <c r="B11" s="154" t="s">
        <v>44</v>
      </c>
    </row>
    <row r="12" spans="1:2" ht="45.6">
      <c r="A12" s="28" t="s">
        <v>46</v>
      </c>
      <c r="B12" s="154"/>
    </row>
    <row r="13" spans="1:2" ht="15.6">
      <c r="A13" s="26" t="s">
        <v>47</v>
      </c>
      <c r="B13" s="154" t="s">
        <v>44</v>
      </c>
    </row>
    <row r="14" spans="1:2" ht="15.6">
      <c r="A14" s="26" t="s">
        <v>48</v>
      </c>
      <c r="B14" s="154"/>
    </row>
    <row r="15" spans="1:2" ht="15.6">
      <c r="A15" s="26" t="s">
        <v>49</v>
      </c>
      <c r="B15" s="154"/>
    </row>
    <row r="16" spans="1:2" ht="15.6">
      <c r="A16" s="26" t="s">
        <v>50</v>
      </c>
      <c r="B16" s="154"/>
    </row>
    <row r="17" spans="1:2" ht="15.6">
      <c r="A17" s="26" t="s">
        <v>51</v>
      </c>
      <c r="B17" s="154" t="s">
        <v>44</v>
      </c>
    </row>
    <row r="18" spans="1:2" ht="15.6">
      <c r="A18" s="28" t="s">
        <v>52</v>
      </c>
      <c r="B18" s="154"/>
    </row>
    <row r="19" spans="1:2" ht="46.2">
      <c r="A19" s="28" t="s">
        <v>53</v>
      </c>
      <c r="B19" s="154"/>
    </row>
    <row r="20" spans="1:2" ht="46.2">
      <c r="A20" s="28" t="s">
        <v>54</v>
      </c>
      <c r="B20" s="154"/>
    </row>
    <row r="21" spans="1:2" ht="46.2">
      <c r="A21" s="28" t="s">
        <v>55</v>
      </c>
      <c r="B21" s="154"/>
    </row>
    <row r="22" spans="1:2" ht="26.4">
      <c r="A22" s="27" t="s">
        <v>56</v>
      </c>
      <c r="B22" s="154"/>
    </row>
    <row r="23" spans="1:2" ht="15.6">
      <c r="A23" s="26" t="s">
        <v>57</v>
      </c>
      <c r="B23" s="25" t="s">
        <v>44</v>
      </c>
    </row>
  </sheetData>
  <mergeCells count="6">
    <mergeCell ref="B17:B22"/>
    <mergeCell ref="B5:B6"/>
    <mergeCell ref="B7:B8"/>
    <mergeCell ref="B9:B10"/>
    <mergeCell ref="B11:B12"/>
    <mergeCell ref="B13:B16"/>
  </mergeCells>
  <phoneticPr fontId="10"/>
  <hyperlinks>
    <hyperlink ref="A22" r:id="rId1"/>
    <hyperlink ref="A10" r:id="rId2"/>
    <hyperlink ref="A8" r:id="rId3"/>
    <hyperlink ref="A6" r:id="rId4"/>
  </hyperlinks>
  <pageMargins left="0.69930555555555596" right="0.69930555555555596" top="0.75" bottom="0.75" header="0.3" footer="0.3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workbookViewId="0">
      <selection activeCell="C28" sqref="C28"/>
    </sheetView>
  </sheetViews>
  <sheetFormatPr defaultColWidth="9" defaultRowHeight="13.2"/>
  <sheetData>
    <row r="1" spans="1:17">
      <c r="A1">
        <v>1</v>
      </c>
      <c r="B1" s="1">
        <v>1400</v>
      </c>
      <c r="C1" s="2">
        <v>2000</v>
      </c>
      <c r="D1" s="2">
        <v>2200</v>
      </c>
      <c r="E1" s="3"/>
      <c r="F1" s="4">
        <v>1</v>
      </c>
      <c r="G1" s="1">
        <v>530</v>
      </c>
      <c r="H1" s="5">
        <v>560</v>
      </c>
      <c r="J1" s="4">
        <v>1</v>
      </c>
      <c r="K1" s="1">
        <v>570</v>
      </c>
      <c r="L1" s="2">
        <v>590</v>
      </c>
      <c r="N1" s="4">
        <v>1</v>
      </c>
      <c r="O1" s="2">
        <v>1800</v>
      </c>
      <c r="P1" s="2">
        <v>2200</v>
      </c>
      <c r="Q1" s="2">
        <v>2700</v>
      </c>
    </row>
    <row r="2" spans="1:17">
      <c r="A2" s="6">
        <v>300</v>
      </c>
      <c r="B2" s="7">
        <v>1400</v>
      </c>
      <c r="C2" s="8">
        <v>2000</v>
      </c>
      <c r="D2" s="8">
        <v>2200</v>
      </c>
      <c r="E2" s="3"/>
      <c r="F2" s="6">
        <v>50</v>
      </c>
      <c r="G2" s="7">
        <v>580</v>
      </c>
      <c r="H2" s="9">
        <v>635</v>
      </c>
      <c r="J2" s="15">
        <v>100</v>
      </c>
      <c r="K2" s="7">
        <v>650</v>
      </c>
      <c r="L2" s="8">
        <v>690</v>
      </c>
      <c r="N2" s="16">
        <v>1000</v>
      </c>
      <c r="O2" s="7">
        <v>2400</v>
      </c>
      <c r="P2" s="8">
        <v>2900</v>
      </c>
      <c r="Q2" s="8">
        <v>3850</v>
      </c>
    </row>
    <row r="3" spans="1:17">
      <c r="A3" s="10">
        <v>500</v>
      </c>
      <c r="B3" s="7">
        <v>1540</v>
      </c>
      <c r="C3" s="8">
        <v>2180</v>
      </c>
      <c r="D3" s="8">
        <v>2400</v>
      </c>
      <c r="E3" s="3"/>
      <c r="F3" s="10">
        <v>100</v>
      </c>
      <c r="G3" s="7">
        <v>630</v>
      </c>
      <c r="H3" s="9">
        <v>710</v>
      </c>
      <c r="J3" s="10">
        <v>200</v>
      </c>
      <c r="K3" s="7">
        <v>730</v>
      </c>
      <c r="L3" s="8">
        <v>790</v>
      </c>
      <c r="N3" s="6">
        <v>2000</v>
      </c>
      <c r="O3" s="7">
        <v>3000</v>
      </c>
      <c r="P3" s="8">
        <v>3600</v>
      </c>
      <c r="Q3" s="8">
        <v>5000</v>
      </c>
    </row>
    <row r="4" spans="1:17">
      <c r="A4" s="10">
        <v>600</v>
      </c>
      <c r="B4" s="7">
        <v>1680</v>
      </c>
      <c r="C4" s="8">
        <v>2360</v>
      </c>
      <c r="D4" s="8">
        <v>2600</v>
      </c>
      <c r="E4" s="3"/>
      <c r="F4" s="10">
        <v>150</v>
      </c>
      <c r="G4" s="7">
        <v>680</v>
      </c>
      <c r="H4" s="9">
        <v>785</v>
      </c>
      <c r="J4" s="10">
        <v>300</v>
      </c>
      <c r="K4" s="7">
        <v>810</v>
      </c>
      <c r="L4" s="8">
        <v>890</v>
      </c>
      <c r="N4" s="10">
        <v>3000</v>
      </c>
      <c r="O4" s="7">
        <v>3600</v>
      </c>
      <c r="P4" s="8">
        <v>4300</v>
      </c>
      <c r="Q4" s="8">
        <v>6150</v>
      </c>
    </row>
    <row r="5" spans="1:17">
      <c r="A5" s="10">
        <v>700</v>
      </c>
      <c r="B5" s="7">
        <v>1820</v>
      </c>
      <c r="C5" s="8">
        <v>2540</v>
      </c>
      <c r="D5" s="8">
        <v>2800</v>
      </c>
      <c r="E5" s="3"/>
      <c r="F5" s="10">
        <v>200</v>
      </c>
      <c r="G5" s="7">
        <v>730</v>
      </c>
      <c r="H5" s="9">
        <v>860</v>
      </c>
      <c r="J5" s="10">
        <v>400</v>
      </c>
      <c r="K5" s="7">
        <v>890</v>
      </c>
      <c r="L5" s="8">
        <v>990</v>
      </c>
      <c r="N5" s="10">
        <v>4000</v>
      </c>
      <c r="O5" s="7">
        <v>4200</v>
      </c>
      <c r="P5" s="8">
        <v>5000</v>
      </c>
      <c r="Q5" s="8">
        <v>7300</v>
      </c>
    </row>
    <row r="6" spans="1:17">
      <c r="A6" s="10">
        <v>800</v>
      </c>
      <c r="B6" s="7">
        <v>1960</v>
      </c>
      <c r="C6" s="8">
        <v>2720</v>
      </c>
      <c r="D6" s="8">
        <v>3000</v>
      </c>
      <c r="E6" s="3"/>
      <c r="F6" s="10">
        <v>250</v>
      </c>
      <c r="G6" s="7">
        <v>780</v>
      </c>
      <c r="H6" s="9">
        <v>935</v>
      </c>
      <c r="J6" s="10">
        <v>500</v>
      </c>
      <c r="K6" s="7">
        <v>970</v>
      </c>
      <c r="L6" s="8">
        <v>1090</v>
      </c>
      <c r="N6" s="10">
        <v>5000</v>
      </c>
      <c r="O6" s="7">
        <v>4700</v>
      </c>
      <c r="P6" s="8">
        <v>5600</v>
      </c>
      <c r="Q6" s="8">
        <v>8350</v>
      </c>
    </row>
    <row r="7" spans="1:17">
      <c r="A7" s="10">
        <v>900</v>
      </c>
      <c r="B7" s="7">
        <v>2100</v>
      </c>
      <c r="C7" s="8">
        <v>2900</v>
      </c>
      <c r="D7" s="8">
        <v>3200</v>
      </c>
      <c r="E7" s="3"/>
      <c r="F7" s="10">
        <v>300</v>
      </c>
      <c r="G7" s="7">
        <v>880</v>
      </c>
      <c r="H7" s="9">
        <v>1085</v>
      </c>
      <c r="J7" s="10">
        <v>600</v>
      </c>
      <c r="K7" s="7">
        <v>1050</v>
      </c>
      <c r="L7" s="8">
        <v>1190</v>
      </c>
      <c r="N7" s="10">
        <v>6000</v>
      </c>
      <c r="O7" s="7">
        <v>5200</v>
      </c>
      <c r="P7" s="8">
        <v>6200</v>
      </c>
      <c r="Q7" s="8">
        <v>9400</v>
      </c>
    </row>
    <row r="8" spans="1:17">
      <c r="A8" s="10">
        <v>1000</v>
      </c>
      <c r="B8" s="7">
        <v>2400</v>
      </c>
      <c r="C8" s="8">
        <v>3300</v>
      </c>
      <c r="D8" s="8">
        <v>3650</v>
      </c>
      <c r="E8" s="3"/>
      <c r="F8" s="10">
        <v>400</v>
      </c>
      <c r="G8" s="7">
        <v>980</v>
      </c>
      <c r="H8" s="9">
        <v>1235</v>
      </c>
      <c r="J8" s="10">
        <v>700</v>
      </c>
      <c r="K8" s="7">
        <v>1130</v>
      </c>
      <c r="L8" s="8">
        <v>1290</v>
      </c>
      <c r="N8" s="10">
        <v>7000</v>
      </c>
      <c r="O8" s="7">
        <v>5700</v>
      </c>
      <c r="P8" s="8">
        <v>6800</v>
      </c>
      <c r="Q8" s="8">
        <v>10450</v>
      </c>
    </row>
    <row r="9" spans="1:17">
      <c r="A9" s="10">
        <v>1250</v>
      </c>
      <c r="B9" s="7">
        <v>2700</v>
      </c>
      <c r="C9" s="8">
        <v>3700</v>
      </c>
      <c r="D9" s="8">
        <v>4100</v>
      </c>
      <c r="E9" s="3"/>
      <c r="F9" s="10">
        <v>500</v>
      </c>
      <c r="G9" s="7">
        <v>1080</v>
      </c>
      <c r="H9" s="9">
        <v>1385</v>
      </c>
      <c r="J9" s="10">
        <v>800</v>
      </c>
      <c r="K9" s="7">
        <v>1210</v>
      </c>
      <c r="L9" s="8">
        <v>1390</v>
      </c>
      <c r="N9" s="10">
        <v>8000</v>
      </c>
      <c r="O9" s="7">
        <v>6200</v>
      </c>
      <c r="P9" s="8">
        <v>7400</v>
      </c>
      <c r="Q9" s="8">
        <v>11500</v>
      </c>
    </row>
    <row r="10" spans="1:17">
      <c r="A10" s="10">
        <v>1500</v>
      </c>
      <c r="B10" s="7">
        <v>3000</v>
      </c>
      <c r="C10" s="8">
        <v>4100</v>
      </c>
      <c r="D10" s="8">
        <v>4550</v>
      </c>
      <c r="E10" s="3"/>
      <c r="F10" s="10">
        <v>600</v>
      </c>
      <c r="G10" s="7">
        <v>1180</v>
      </c>
      <c r="H10" s="9">
        <v>1535</v>
      </c>
      <c r="J10" s="10">
        <v>900</v>
      </c>
      <c r="K10" s="7">
        <v>1290</v>
      </c>
      <c r="L10" s="8">
        <v>1490</v>
      </c>
      <c r="N10" s="10">
        <v>9000</v>
      </c>
      <c r="O10" s="7">
        <v>6700</v>
      </c>
      <c r="P10" s="8">
        <v>8000</v>
      </c>
      <c r="Q10" s="8">
        <v>12550</v>
      </c>
    </row>
    <row r="11" spans="1:17">
      <c r="A11" s="10">
        <v>1750</v>
      </c>
      <c r="B11" s="7">
        <v>3300</v>
      </c>
      <c r="C11" s="8">
        <v>4500</v>
      </c>
      <c r="D11" s="8">
        <v>5000</v>
      </c>
      <c r="E11" s="3"/>
      <c r="F11" s="10">
        <v>700</v>
      </c>
      <c r="G11" s="7">
        <v>1280</v>
      </c>
      <c r="H11" s="9">
        <v>1685</v>
      </c>
      <c r="J11" s="10">
        <v>1000</v>
      </c>
      <c r="K11" s="7">
        <v>1370</v>
      </c>
      <c r="L11" s="8">
        <v>1590</v>
      </c>
      <c r="N11" s="13">
        <v>10000</v>
      </c>
      <c r="O11" s="17">
        <v>7000</v>
      </c>
      <c r="P11" s="18">
        <v>8400</v>
      </c>
      <c r="Q11" s="18">
        <v>13250</v>
      </c>
    </row>
    <row r="12" spans="1:17">
      <c r="A12" s="10">
        <v>2000</v>
      </c>
      <c r="B12" s="7">
        <v>3800</v>
      </c>
      <c r="C12" s="8">
        <v>5200</v>
      </c>
      <c r="D12" s="8">
        <v>5800</v>
      </c>
      <c r="E12" s="3"/>
      <c r="F12" s="10">
        <v>800</v>
      </c>
      <c r="G12" s="7">
        <v>1380</v>
      </c>
      <c r="H12" s="9">
        <v>1835</v>
      </c>
      <c r="J12" s="10">
        <v>1100</v>
      </c>
      <c r="K12" s="7">
        <v>1450</v>
      </c>
      <c r="L12" s="8">
        <v>1690</v>
      </c>
      <c r="N12" s="14">
        <v>11000</v>
      </c>
      <c r="O12" s="17">
        <v>7300</v>
      </c>
      <c r="P12" s="18">
        <v>8800</v>
      </c>
      <c r="Q12" s="18">
        <v>13950</v>
      </c>
    </row>
    <row r="13" spans="1:17">
      <c r="A13" s="10">
        <v>2500</v>
      </c>
      <c r="B13" s="7">
        <v>4300</v>
      </c>
      <c r="C13" s="8">
        <v>5900</v>
      </c>
      <c r="D13" s="8">
        <v>6600</v>
      </c>
      <c r="E13" s="3"/>
      <c r="F13" s="10">
        <v>900</v>
      </c>
      <c r="G13" s="7">
        <v>1480</v>
      </c>
      <c r="H13" s="9">
        <v>1985</v>
      </c>
      <c r="J13" s="10">
        <v>1200</v>
      </c>
      <c r="K13" s="7">
        <v>1530</v>
      </c>
      <c r="L13" s="8">
        <v>1790</v>
      </c>
      <c r="N13" s="14">
        <v>12000</v>
      </c>
      <c r="O13" s="17">
        <v>7600</v>
      </c>
      <c r="P13" s="18">
        <v>9200</v>
      </c>
      <c r="Q13" s="18">
        <v>14650</v>
      </c>
    </row>
    <row r="14" spans="1:17">
      <c r="A14" s="10">
        <v>3000</v>
      </c>
      <c r="B14" s="7">
        <v>4800</v>
      </c>
      <c r="C14" s="8">
        <v>6600</v>
      </c>
      <c r="D14" s="8">
        <v>7400</v>
      </c>
      <c r="E14" s="3"/>
      <c r="F14" s="10">
        <v>1000</v>
      </c>
      <c r="G14" s="7">
        <v>1700</v>
      </c>
      <c r="H14" s="9">
        <v>2255</v>
      </c>
      <c r="J14" s="10">
        <v>1300</v>
      </c>
      <c r="K14" s="7">
        <v>1610</v>
      </c>
      <c r="L14" s="8">
        <v>1890</v>
      </c>
      <c r="N14" s="14">
        <v>13000</v>
      </c>
      <c r="O14" s="17">
        <v>7900</v>
      </c>
      <c r="P14" s="18">
        <v>9600</v>
      </c>
      <c r="Q14" s="18">
        <v>15350</v>
      </c>
    </row>
    <row r="15" spans="1:17">
      <c r="A15" s="10">
        <v>3500</v>
      </c>
      <c r="B15" s="7">
        <v>5300</v>
      </c>
      <c r="C15" s="8">
        <v>7300</v>
      </c>
      <c r="D15" s="8">
        <v>8200</v>
      </c>
      <c r="E15" s="3"/>
      <c r="F15" s="10">
        <v>1250</v>
      </c>
      <c r="G15" s="7">
        <v>1920</v>
      </c>
      <c r="H15" s="9">
        <v>2525</v>
      </c>
      <c r="J15" s="10">
        <v>1400</v>
      </c>
      <c r="K15" s="7">
        <v>1690</v>
      </c>
      <c r="L15" s="8">
        <v>1990</v>
      </c>
      <c r="N15" s="14">
        <v>14000</v>
      </c>
      <c r="O15" s="17">
        <v>8200</v>
      </c>
      <c r="P15" s="18">
        <v>10000</v>
      </c>
      <c r="Q15" s="18">
        <v>16050</v>
      </c>
    </row>
    <row r="16" spans="1:17">
      <c r="A16" s="10">
        <v>4000</v>
      </c>
      <c r="B16" s="7">
        <v>5800</v>
      </c>
      <c r="C16" s="8">
        <v>8000</v>
      </c>
      <c r="D16" s="8">
        <v>9000</v>
      </c>
      <c r="E16" s="3"/>
      <c r="F16" s="10">
        <v>1500</v>
      </c>
      <c r="G16" s="7">
        <v>2140</v>
      </c>
      <c r="H16" s="11">
        <v>2795</v>
      </c>
      <c r="J16" s="10">
        <v>1500</v>
      </c>
      <c r="K16" s="7">
        <v>1770</v>
      </c>
      <c r="L16" s="8">
        <v>2090</v>
      </c>
      <c r="N16" s="14">
        <v>15000</v>
      </c>
      <c r="O16" s="17">
        <v>8500</v>
      </c>
      <c r="P16" s="18">
        <v>10400</v>
      </c>
      <c r="Q16" s="18">
        <v>16750</v>
      </c>
    </row>
    <row r="17" spans="1:17">
      <c r="A17" s="10">
        <v>4500</v>
      </c>
      <c r="B17" s="7">
        <v>6300</v>
      </c>
      <c r="C17" s="8">
        <v>8700</v>
      </c>
      <c r="D17" s="8">
        <v>9800</v>
      </c>
      <c r="E17" s="3"/>
      <c r="F17" s="10">
        <v>1750</v>
      </c>
      <c r="G17" s="12">
        <v>2360</v>
      </c>
      <c r="H17" s="8">
        <v>3065</v>
      </c>
      <c r="J17" s="10">
        <v>1600</v>
      </c>
      <c r="K17" s="7">
        <v>1850</v>
      </c>
      <c r="L17" s="8">
        <v>2190</v>
      </c>
      <c r="N17" s="14">
        <v>16000</v>
      </c>
      <c r="O17" s="17">
        <v>8800</v>
      </c>
      <c r="P17" s="18">
        <v>10800</v>
      </c>
      <c r="Q17" s="18">
        <v>17450</v>
      </c>
    </row>
    <row r="18" spans="1:17">
      <c r="A18" s="10">
        <v>5000</v>
      </c>
      <c r="B18" s="7">
        <v>6800</v>
      </c>
      <c r="C18" s="8">
        <v>9400</v>
      </c>
      <c r="D18" s="8">
        <v>10600</v>
      </c>
      <c r="E18" s="3"/>
      <c r="F18" s="13">
        <v>2000</v>
      </c>
      <c r="J18" s="10">
        <v>1700</v>
      </c>
      <c r="K18" s="7">
        <v>1930</v>
      </c>
      <c r="L18" s="8">
        <v>2290</v>
      </c>
      <c r="N18" s="14">
        <v>17000</v>
      </c>
      <c r="O18" s="17">
        <v>9100</v>
      </c>
      <c r="P18" s="18">
        <v>11200</v>
      </c>
      <c r="Q18" s="18">
        <v>18150</v>
      </c>
    </row>
    <row r="19" spans="1:17">
      <c r="A19" s="10">
        <v>5500</v>
      </c>
      <c r="B19" s="7">
        <v>7300</v>
      </c>
      <c r="C19" s="8">
        <v>10100</v>
      </c>
      <c r="D19" s="8">
        <v>11400</v>
      </c>
      <c r="E19" s="3"/>
      <c r="J19" s="10">
        <v>1800</v>
      </c>
      <c r="K19" s="19">
        <v>2010</v>
      </c>
      <c r="L19" s="20">
        <v>2390</v>
      </c>
      <c r="N19" s="14">
        <v>18000</v>
      </c>
      <c r="O19" s="17">
        <v>9400</v>
      </c>
      <c r="P19" s="18">
        <v>11600</v>
      </c>
      <c r="Q19" s="18">
        <v>18850</v>
      </c>
    </row>
    <row r="20" spans="1:17">
      <c r="A20" s="10">
        <v>6000</v>
      </c>
      <c r="B20" s="7">
        <v>8100</v>
      </c>
      <c r="C20" s="8">
        <v>11200</v>
      </c>
      <c r="D20" s="8">
        <v>12700</v>
      </c>
      <c r="E20" s="3"/>
      <c r="J20" s="21">
        <v>1900</v>
      </c>
      <c r="K20" s="7">
        <v>2090</v>
      </c>
      <c r="L20" s="8">
        <v>2490</v>
      </c>
      <c r="N20" s="14">
        <v>19000</v>
      </c>
      <c r="O20" s="17">
        <v>9700</v>
      </c>
      <c r="P20" s="18">
        <v>12000</v>
      </c>
      <c r="Q20" s="18">
        <v>19550</v>
      </c>
    </row>
    <row r="21" spans="1:17">
      <c r="A21" s="10">
        <v>7000</v>
      </c>
      <c r="B21" s="7">
        <v>8900</v>
      </c>
      <c r="C21" s="8">
        <v>12300</v>
      </c>
      <c r="D21" s="8">
        <v>14000</v>
      </c>
      <c r="E21" s="3"/>
      <c r="J21" s="13">
        <v>2000</v>
      </c>
      <c r="N21" s="14">
        <v>20000</v>
      </c>
      <c r="O21" s="17">
        <v>10000</v>
      </c>
      <c r="P21" s="18">
        <v>12400</v>
      </c>
      <c r="Q21" s="18">
        <v>20250</v>
      </c>
    </row>
    <row r="22" spans="1:17">
      <c r="A22" s="10">
        <v>8000</v>
      </c>
      <c r="B22" s="7">
        <v>9700</v>
      </c>
      <c r="C22" s="8">
        <v>13400</v>
      </c>
      <c r="D22" s="8">
        <v>15300</v>
      </c>
      <c r="E22" s="3"/>
      <c r="N22" s="14">
        <v>21000</v>
      </c>
      <c r="O22" s="17">
        <v>10300</v>
      </c>
      <c r="P22" s="18">
        <v>12800</v>
      </c>
      <c r="Q22" s="18">
        <v>20950</v>
      </c>
    </row>
    <row r="23" spans="1:17">
      <c r="A23" s="10">
        <v>9000</v>
      </c>
      <c r="B23" s="7">
        <v>10500</v>
      </c>
      <c r="C23" s="8">
        <v>14500</v>
      </c>
      <c r="D23" s="8">
        <v>16600</v>
      </c>
      <c r="E23" s="3"/>
      <c r="N23" s="14">
        <v>22000</v>
      </c>
      <c r="O23" s="17">
        <v>10600</v>
      </c>
      <c r="P23" s="18">
        <v>13200</v>
      </c>
      <c r="Q23" s="18">
        <v>21650</v>
      </c>
    </row>
    <row r="24" spans="1:17">
      <c r="A24" s="13">
        <v>10000</v>
      </c>
      <c r="B24" s="4">
        <v>11300</v>
      </c>
      <c r="C24" s="4">
        <v>15600</v>
      </c>
      <c r="D24" s="4">
        <v>17900</v>
      </c>
      <c r="E24" s="3"/>
      <c r="N24" s="14">
        <v>23000</v>
      </c>
      <c r="O24" s="17">
        <v>10900</v>
      </c>
      <c r="P24" s="18">
        <v>13600</v>
      </c>
      <c r="Q24" s="18">
        <v>22350</v>
      </c>
    </row>
    <row r="25" spans="1:17">
      <c r="A25" s="14">
        <v>11000</v>
      </c>
      <c r="B25" s="4">
        <v>12100</v>
      </c>
      <c r="C25" s="4">
        <v>16700</v>
      </c>
      <c r="D25" s="4">
        <v>19200</v>
      </c>
      <c r="E25" s="3"/>
      <c r="N25" s="14">
        <v>24000</v>
      </c>
      <c r="O25" s="17">
        <v>11200</v>
      </c>
      <c r="P25" s="18">
        <v>14000</v>
      </c>
      <c r="Q25" s="18">
        <v>23050</v>
      </c>
    </row>
    <row r="26" spans="1:17">
      <c r="A26" s="14">
        <v>12000</v>
      </c>
      <c r="B26" s="4">
        <v>12900</v>
      </c>
      <c r="C26" s="4">
        <v>17800</v>
      </c>
      <c r="D26" s="4">
        <v>20500</v>
      </c>
      <c r="N26" s="14">
        <v>25000</v>
      </c>
      <c r="O26" s="17">
        <v>11500</v>
      </c>
      <c r="P26" s="18">
        <v>14400</v>
      </c>
      <c r="Q26" s="18">
        <v>23750</v>
      </c>
    </row>
    <row r="27" spans="1:17">
      <c r="A27" s="14">
        <v>13000</v>
      </c>
      <c r="B27" s="4">
        <v>13700</v>
      </c>
      <c r="C27" s="4">
        <v>18900</v>
      </c>
      <c r="D27" s="4">
        <v>21800</v>
      </c>
      <c r="N27" s="14">
        <v>26000</v>
      </c>
      <c r="O27" s="17">
        <v>11800</v>
      </c>
      <c r="P27" s="18">
        <v>14800</v>
      </c>
      <c r="Q27" s="18">
        <v>24450</v>
      </c>
    </row>
    <row r="28" spans="1:17">
      <c r="A28" s="14">
        <v>14000</v>
      </c>
      <c r="B28" s="4">
        <v>14500</v>
      </c>
      <c r="C28" s="4">
        <v>20000</v>
      </c>
      <c r="D28" s="4">
        <v>23100</v>
      </c>
      <c r="N28" s="14">
        <v>27000</v>
      </c>
      <c r="O28" s="17">
        <v>12100</v>
      </c>
      <c r="P28" s="18">
        <v>15200</v>
      </c>
      <c r="Q28" s="18">
        <v>25150</v>
      </c>
    </row>
    <row r="29" spans="1:17">
      <c r="A29" s="14">
        <v>15000</v>
      </c>
      <c r="B29" s="4">
        <v>15300</v>
      </c>
      <c r="C29" s="4">
        <v>21100</v>
      </c>
      <c r="D29" s="4">
        <v>24400</v>
      </c>
      <c r="N29" s="14">
        <v>28000</v>
      </c>
      <c r="O29" s="17">
        <v>12400</v>
      </c>
      <c r="P29" s="18">
        <v>15600</v>
      </c>
      <c r="Q29" s="18">
        <v>25850</v>
      </c>
    </row>
    <row r="30" spans="1:17">
      <c r="A30" s="14">
        <v>16000</v>
      </c>
      <c r="B30" s="4">
        <v>16100</v>
      </c>
      <c r="C30" s="4">
        <v>22200</v>
      </c>
      <c r="D30" s="4">
        <v>25700</v>
      </c>
      <c r="N30" s="14">
        <v>29000</v>
      </c>
      <c r="O30" s="17">
        <v>12700</v>
      </c>
      <c r="P30" s="18">
        <v>16000</v>
      </c>
      <c r="Q30" s="18">
        <v>26550</v>
      </c>
    </row>
    <row r="31" spans="1:17">
      <c r="A31" s="14">
        <v>17000</v>
      </c>
      <c r="B31" s="4">
        <v>16900</v>
      </c>
      <c r="C31" s="4">
        <v>23300</v>
      </c>
      <c r="D31" s="4">
        <v>27000</v>
      </c>
      <c r="N31" s="14">
        <v>30000</v>
      </c>
    </row>
    <row r="32" spans="1:17">
      <c r="A32" s="14">
        <v>18000</v>
      </c>
      <c r="B32" s="4">
        <v>17700</v>
      </c>
      <c r="C32" s="4">
        <v>24400</v>
      </c>
      <c r="D32" s="4">
        <v>28300</v>
      </c>
    </row>
    <row r="33" spans="1:4">
      <c r="A33" s="14">
        <v>19000</v>
      </c>
      <c r="B33" s="4">
        <v>18500</v>
      </c>
      <c r="C33" s="4">
        <v>25500</v>
      </c>
      <c r="D33" s="4">
        <v>29600</v>
      </c>
    </row>
    <row r="34" spans="1:4">
      <c r="A34" s="14">
        <v>20000</v>
      </c>
      <c r="B34" s="4">
        <v>19300</v>
      </c>
      <c r="C34" s="4">
        <v>26600</v>
      </c>
      <c r="D34" s="4">
        <v>30900</v>
      </c>
    </row>
    <row r="35" spans="1:4">
      <c r="A35" s="14">
        <v>21000</v>
      </c>
      <c r="B35" s="4">
        <v>20100</v>
      </c>
      <c r="C35" s="4">
        <v>27700</v>
      </c>
      <c r="D35" s="4">
        <v>32200</v>
      </c>
    </row>
    <row r="36" spans="1:4">
      <c r="A36" s="14">
        <v>22000</v>
      </c>
      <c r="B36" s="4">
        <v>20900</v>
      </c>
      <c r="C36" s="4">
        <v>28800</v>
      </c>
      <c r="D36" s="4">
        <v>33500</v>
      </c>
    </row>
    <row r="37" spans="1:4">
      <c r="A37" s="14">
        <v>23000</v>
      </c>
      <c r="B37" s="4">
        <v>21700</v>
      </c>
      <c r="C37" s="4">
        <v>29900</v>
      </c>
      <c r="D37" s="4">
        <v>34800</v>
      </c>
    </row>
    <row r="38" spans="1:4">
      <c r="A38" s="14">
        <v>24000</v>
      </c>
      <c r="B38" s="4">
        <v>22500</v>
      </c>
      <c r="C38" s="4">
        <v>31000</v>
      </c>
      <c r="D38" s="4">
        <v>36100</v>
      </c>
    </row>
    <row r="39" spans="1:4">
      <c r="A39" s="14">
        <v>25000</v>
      </c>
      <c r="B39" s="4">
        <v>23300</v>
      </c>
      <c r="C39" s="4">
        <v>32000</v>
      </c>
      <c r="D39" s="4">
        <v>37400</v>
      </c>
    </row>
    <row r="40" spans="1:4">
      <c r="A40" s="14">
        <v>26000</v>
      </c>
      <c r="B40" s="4">
        <v>24100</v>
      </c>
      <c r="C40" s="4">
        <v>33200</v>
      </c>
      <c r="D40" s="4">
        <v>38700</v>
      </c>
    </row>
    <row r="41" spans="1:4">
      <c r="A41" s="14">
        <v>27000</v>
      </c>
      <c r="B41" s="4">
        <v>24900</v>
      </c>
      <c r="C41" s="4">
        <v>34300</v>
      </c>
      <c r="D41" s="4">
        <v>40000</v>
      </c>
    </row>
    <row r="42" spans="1:4">
      <c r="A42" s="14">
        <v>28000</v>
      </c>
      <c r="B42" s="4">
        <v>25700</v>
      </c>
      <c r="C42" s="4">
        <v>35400</v>
      </c>
      <c r="D42" s="4">
        <v>41300</v>
      </c>
    </row>
    <row r="43" spans="1:4">
      <c r="A43" s="14">
        <v>29000</v>
      </c>
      <c r="B43" s="4">
        <v>26500</v>
      </c>
      <c r="C43" s="4">
        <v>36500</v>
      </c>
      <c r="D43" s="4">
        <v>42600</v>
      </c>
    </row>
    <row r="44" spans="1:4">
      <c r="A44" s="14">
        <v>30000</v>
      </c>
    </row>
  </sheetData>
  <phoneticPr fontId="10"/>
  <pageMargins left="0.69930555555555596" right="0.69930555555555596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利益計算表</vt:lpstr>
      <vt:lpstr>送料割引一覧</vt:lpstr>
      <vt:lpstr>ポイント一覧</vt:lpstr>
      <vt:lpstr>Sheet2</vt:lpstr>
      <vt:lpstr>カテゴリー手数料</vt:lpstr>
      <vt:lpstr>Sheet5</vt:lpstr>
      <vt:lpstr>利益計算表!camera</vt:lpstr>
      <vt:lpstr>利益計算表!computer</vt:lpstr>
      <vt:lpstr>利益計算表!electronics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SDD けいすけ</dc:creator>
  <cp:lastModifiedBy>水田圭祐</cp:lastModifiedBy>
  <dcterms:created xsi:type="dcterms:W3CDTF">2015-03-16T13:26:00Z</dcterms:created>
  <dcterms:modified xsi:type="dcterms:W3CDTF">2016-05-30T14:08:19Z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1041-9.1.0.4840</vt:lpwstr>
  </property>
</Properties>
</file>